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Шаблон!$B$17:$S$20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<sst xmlns="http://schemas.openxmlformats.org/spreadsheetml/2006/main" count="595" uniqueCount="349">
  <si>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</si>
  <si>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</si>
  <si>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</si>
  <si>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</si>
  <si>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</si>
  <si>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</si>
  <si>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</si>
  <si>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</si>
  <si>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</si>
  <si>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</si>
  <si>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</si>
  <si>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</si>
  <si>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</si>
  <si>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</si>
  <si>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</si>
  <si>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</si>
  <si>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</si>
  <si>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</si>
  <si>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</si>
  <si>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</si>
  <si>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</si>
  <si>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</si>
  <si>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</si>
  <si>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</si>
  <si>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</si>
  <si>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</si>
  <si>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</si>
  <si>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</si>
  <si>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</si>
  <si>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</si>
  <si>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</si>
  <si>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</si>
  <si>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</si>
  <si>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</si>
  <si>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</si>
  <si>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</si>
  <si>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</si>
  <si>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</si>
  <si>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</si>
  <si>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</si>
  <si>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</si>
  <si>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</si>
  <si>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</si>
  <si>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</si>
  <si>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</si>
  <si>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</si>
  <si>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</si>
  <si>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</si>
  <si>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</si>
  <si>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</si>
  <si>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</si>
  <si>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</si>
  <si>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</si>
  <si>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</si>
  <si>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</si>
  <si>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</si>
  <si>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</si>
  <si>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</si>
  <si>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</si>
  <si>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</si>
  <si>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</si>
  <si>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</si>
  <si>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</si>
  <si>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</si>
  <si>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</si>
  <si>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</si>
  <si>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</si>
  <si>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</si>
  <si>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</si>
  <si>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</si>
  <si>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</si>
  <si>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</si>
  <si>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</si>
  <si>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</si>
  <si>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</si>
  <si>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</si>
  <si>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</si>
  <si>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</si>
  <si>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</si>
  <si>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</si>
  <si>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</si>
  <si>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</si>
  <si>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</si>
  <si>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</si>
  <si>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</si>
  <si>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</si>
  <si>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</si>
  <si>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</si>
  <si>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</si>
  <si>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</si>
  <si>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</si>
  <si>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</si>
  <si>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</si>
  <si>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</si>
  <si>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</si>
  <si>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</si>
  <si>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</si>
  <si>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</si>
  <si>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</si>
  <si>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</si>
  <si>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</si>
  <si>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</si>
  <si>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</si>
  <si>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</si>
  <si>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</si>
  <si>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</si>
  <si>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</si>
  <si>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</si>
  <si>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</si>
  <si>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</si>
  <si>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</si>
  <si>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</si>
  <si>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</si>
  <si>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</si>
  <si>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</si>
  <si>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</si>
  <si>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</si>
  <si>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</si>
  <si>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</si>
  <si>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</si>
  <si>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</si>
  <si>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</si>
  <si>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</si>
  <si>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</si>
  <si>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</si>
  <si>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</si>
  <si>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</si>
  <si>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</si>
  <si>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</si>
  <si>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</si>
  <si>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</si>
  <si>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</si>
  <si>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</si>
  <si>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</si>
  <si>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</si>
  <si>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</si>
  <si>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</si>
  <si>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</si>
  <si>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</si>
  <si>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</si>
  <si>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</si>
  <si>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</si>
  <si>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</si>
  <si>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</si>
  <si>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</si>
  <si>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</si>
  <si>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</si>
  <si>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</si>
  <si>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</si>
  <si>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</si>
  <si>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</si>
  <si>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</si>
  <si>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</si>
  <si>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</si>
  <si>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</si>
  <si>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</si>
  <si>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</si>
  <si>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</si>
  <si>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</si>
  <si>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</si>
  <si>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</si>
  <si>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</si>
  <si>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</si>
  <si>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</si>
  <si>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</si>
  <si>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</si>
  <si>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</si>
  <si>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</si>
  <si>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</si>
  <si>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</si>
  <si>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</si>
  <si>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</si>
  <si>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</si>
  <si>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</si>
  <si>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</si>
  <si>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</si>
  <si>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</si>
  <si>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</si>
  <si>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</si>
  <si>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</si>
  <si>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</si>
  <si>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</si>
  <si>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</si>
  <si>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</si>
  <si>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</si>
  <si>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</si>
  <si>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</si>
  <si>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</si>
  <si>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</si>
  <si>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</si>
  <si>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</si>
  <si>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</si>
  <si>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</si>
  <si>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</si>
  <si>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</si>
  <si>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</si>
  <si>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</si>
  <si>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</si>
  <si>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</si>
  <si>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</si>
  <si>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</si>
  <si>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</si>
  <si>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</si>
  <si>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</si>
  <si>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</si>
  <si>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</si>
  <si>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</si>
  <si>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</si>
  <si>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</si>
  <si>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</si>
  <si>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</si>
  <si>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</si>
  <si>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</si>
  <si>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</si>
  <si>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</si>
  <si>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</si>
  <si>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</si>
  <si>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</si>
  <si>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</si>
  <si>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</si>
  <si>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</si>
  <si>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</si>
  <si>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</si>
  <si>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</si>
  <si>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</si>
  <si>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</si>
  <si>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</si>
  <si>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</si>
  <si>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</si>
  <si>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</si>
  <si>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</si>
  <si>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</si>
  <si>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</si>
  <si>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</si>
  <si>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</si>
  <si>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</si>
  <si>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</si>
  <si>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</si>
  <si>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</si>
  <si>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</si>
  <si>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</si>
  <si>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</si>
  <si>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</si>
  <si>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</si>
  <si>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</si>
  <si>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</si>
  <si>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</si>
  <si>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</si>
  <si>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</si>
  <si>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</si>
  <si>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</si>
  <si>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</si>
  <si>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</si>
  <si>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</si>
  <si>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</si>
  <si>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</si>
  <si>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</si>
  <si>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</si>
  <si>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</si>
  <si>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</si>
  <si>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</si>
  <si>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</si>
  <si>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Сервисные контракты на сетевое и серверное оборудование</t>
  </si>
  <si>
    <t>Внимание!!!  Обязательно прочитайте инструкцию по заполнению в конце таблицы.</t>
  </si>
  <si>
    <t>Лот</t>
  </si>
  <si>
    <t>424.22.00135 Сервисные контракты на сетевое и серверное оборудование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</si>
  <si>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</si>
  <si>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</si>
  <si>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</si>
  <si>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</si>
  <si>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</si>
  <si>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</si>
  <si>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</si>
  <si>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</si>
  <si>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</si>
  <si>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</si>
  <si>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</si>
  <si>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</si>
  <si>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</si>
  <si>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</si>
  <si>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</si>
  <si>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</si>
  <si>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</si>
  <si>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</si>
  <si>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</si>
  <si>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</si>
  <si>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</si>
  <si>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</si>
  <si>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</si>
  <si>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</si>
  <si>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</si>
  <si>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</si>
  <si>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</si>
  <si>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</si>
  <si>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</si>
  <si>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</si>
  <si>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</si>
  <si>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</si>
  <si>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</si>
  <si>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</si>
  <si>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</si>
  <si>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</si>
  <si>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</si>
  <si>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</si>
  <si>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</si>
  <si>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</si>
  <si>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</si>
  <si>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</si>
  <si>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</si>
  <si>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</si>
  <si>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</si>
  <si>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</si>
  <si>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</si>
  <si>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</si>
  <si>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Томскэнергосбыт-&gt;Томскэнергосбыт-&gt;424 Управление по информационным технологиям</t>
  </si>
  <si>
    <t>Поддержка техническая, оборудования SUVT20KH2B2S, на 3 года, SCHNEIDER ELECTRIC Advantage Ultra</t>
  </si>
  <si>
    <t>Поддержка SCHNEIDER ELECTRIC Advantage Ultra</t>
  </si>
  <si>
    <t>Сумма</t>
  </si>
  <si>
    <t>Сертификат на техническую поддержку (контракт сервисный) программного обеспечения (ПО) для физического сервера-Продление (выравнивание дат) Кибер Бэкап, на 1 год, КИБЕРПРОТЕКТ CPCBPACRN</t>
  </si>
  <si>
    <t>Сертификат КИБЕРПРОТЕКТ CPCBPACRN</t>
  </si>
  <si>
    <t>Штука</t>
  </si>
  <si>
    <t>Сертификат на техническую поддержку (контракт сервисный) программного обеспечения (ПО) для платформы виртуализации-Продление (выравнивание дат) Кибер Бэкап, на 1 год, КИБЕРПРОТЕКТ CPCBVACRN</t>
  </si>
  <si>
    <t>Сертификат КИБЕРПРОТЕКТ CPCBVACRN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</si>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</sst>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6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2022.0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420502.0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818024.88</v>
      </c>
      <c r="K18" s="5" t="n">
        <v>2.0</v>
      </c>
      <c r="L18" s="4" t="n">
        <v>1636049.76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Q23,)</f>
        <v>0.0</v>
      </c>
      <c r="V18" s="4" t="n">
        <f>U18*K18</f>
        <v>0.0</v>
      </c>
      <c r="W18" s="4" t="n">
        <f>X18*T18</f>
        <v>0.0</v>
      </c>
      <c r="X18" s="5" t="n">
        <f>K18</f>
        <v>2.0</v>
      </c>
    </row>
    <row r="19">
      <c r="A19" s="6"/>
      <c r="B19" s="3" t="s">
        <v>314</v>
      </c>
      <c r="C19" s="3" t="n">
        <v>2.0</v>
      </c>
      <c r="D19" s="3" t="n">
        <v>462594.0</v>
      </c>
      <c r="E19" s="3" t="s">
        <v>318</v>
      </c>
      <c r="F19" s="3" t="s">
        <v>319</v>
      </c>
      <c r="G19" s="3"/>
      <c r="H19" s="3" t="s">
        <v>320</v>
      </c>
      <c r="I19" s="3" t="s">
        <v>0</v>
      </c>
      <c r="J19" s="4" t="n">
        <v>51509.39</v>
      </c>
      <c r="K19" s="5" t="n">
        <v>2.0</v>
      </c>
      <c r="L19" s="4" t="n">
        <v>103018.78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Q23,)</f>
        <v>0.0</v>
      </c>
      <c r="V19" s="4" t="n">
        <f>U19*K19</f>
        <v>0.0</v>
      </c>
      <c r="W19" s="4" t="n">
        <f>X19*T19</f>
        <v>0.0</v>
      </c>
      <c r="X19" s="5" t="n">
        <f>K19</f>
        <v>2.0</v>
      </c>
    </row>
    <row r="20">
      <c r="A20" s="6"/>
      <c r="B20" s="3" t="s">
        <v>314</v>
      </c>
      <c r="C20" s="3" t="n">
        <v>3.0</v>
      </c>
      <c r="D20" s="3" t="n">
        <v>462595.0</v>
      </c>
      <c r="E20" s="3" t="s">
        <v>321</v>
      </c>
      <c r="F20" s="3" t="s">
        <v>322</v>
      </c>
      <c r="G20" s="3"/>
      <c r="H20" s="3" t="s">
        <v>320</v>
      </c>
      <c r="I20" s="3" t="s">
        <v>0</v>
      </c>
      <c r="J20" s="4" t="n">
        <v>87898.28</v>
      </c>
      <c r="K20" s="5" t="n">
        <v>11.0</v>
      </c>
      <c r="L20" s="4" t="n">
        <v>966881.08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Q23,)</f>
        <v>0.0</v>
      </c>
      <c r="V20" s="4" t="n">
        <f>U20*K20</f>
        <v>0.0</v>
      </c>
      <c r="W20" s="4" t="n">
        <f>X20*T20</f>
        <v>0.0</v>
      </c>
      <c r="X20" s="5" t="n">
        <f>K20</f>
        <v>11.0</v>
      </c>
    </row>
    <row r="21" ht="12.75" customHeight="true">
      <c r="K21" s="66"/>
      <c r="L21" s="66"/>
    </row>
    <row r="22" ht="15.0" customHeight="true">
      <c r="K22" t="s" s="67">
        <v>323</v>
      </c>
      <c r="L22" s="67"/>
      <c r="M22" t="s" s="67">
        <v>324</v>
      </c>
      <c r="N22" s="67"/>
      <c r="O22" s="67"/>
      <c r="P22" s="67"/>
      <c r="Q22" s="67"/>
      <c r="R22" s="68"/>
      <c r="S22" s="68"/>
      <c r="W22" t="s" s="69">
        <v>325</v>
      </c>
      <c r="X22" s="70"/>
    </row>
    <row r="23" ht="15.0" customHeight="true">
      <c r="L23" s="71" t="n">
        <f>SUM(L18:L20)</f>
        <v>2705949.62</v>
      </c>
      <c r="Q23" s="71" t="n">
        <f>W23/L23</f>
        <v>0.0</v>
      </c>
      <c r="W23" s="71" t="n">
        <f>SUM(W18:W20)</f>
        <v>0.0</v>
      </c>
    </row>
    <row r="24" ht="12.75" customHeight="true">
      <c r="R24" t="s" s="66">
        <v>326</v>
      </c>
      <c r="S24" t="s" s="66">
        <v>327</v>
      </c>
      <c r="T24" s="66"/>
    </row>
    <row r="25" ht="12.75" customHeight="true">
      <c r="D25" t="s" s="72">
        <v>328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5" t="n">
        <f>SUM(V18:V20)</f>
        <v>0.0</v>
      </c>
      <c r="S25" t="n" s="75">
        <v>100.0</v>
      </c>
      <c r="T25" t="s" s="76">
        <v>329</v>
      </c>
    </row>
    <row r="26" ht="15.0" customHeight="true">
      <c r="D26" t="s" s="72">
        <v>330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SUMIF(P18:P20,1, V18:V20)</f>
        <v>0.0</v>
      </c>
      <c r="S26" s="71" t="n">
        <f>IF(R25&lt;&gt;0, R26/R25*100,)</f>
        <v>0.0</v>
      </c>
      <c r="T26" s="77" t="str">
        <f>IF(S26&lt;=50," ","РФ/ДНР/ЛНР/ЕАЭС")</f>
        <v> 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IF(R25&lt;&gt;0,R25-R26,)</f>
        <v>0.0</v>
      </c>
      <c r="S27" s="71" t="n">
        <f>IF(R25&lt;&gt;0, R27/R25*100,)</f>
        <v>0.0</v>
      </c>
      <c r="T27" s="77" t="str">
        <f>IF(S27&gt;50,"Импорт", " ")</f>
        <v> </v>
      </c>
    </row>
    <row r="28" ht="15.0" customHeight="true">
      <c r="D28" t="s" s="72">
        <v>332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1" t="n">
        <f>SUMIF(M18:M20, 0, V18:V20)</f>
        <v>0.0</v>
      </c>
      <c r="S28" s="71" t="n">
        <f>IF(R25&lt;&gt;0, R28/R25*100,)</f>
        <v>0.0</v>
      </c>
      <c r="T28" s="77" t="str">
        <f>IF(S28&lt;=50," ","РЭП (ПО)")</f>
        <v> </v>
      </c>
    </row>
    <row r="29" ht="15.0" customHeight="true">
      <c r="A29" s="6"/>
    </row>
    <row r="30" ht="15.75" customHeight="true">
      <c r="B30" t="s" s="78">
        <v>333</v>
      </c>
    </row>
    <row r="31" ht="19.5" customHeight="true">
      <c r="B31" t="s" s="79">
        <v>334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</row>
    <row r="32" ht="20.25" customHeight="true">
      <c r="B32" t="s" s="80">
        <v>335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39.75" customHeight="true">
      <c r="B33" t="s" s="82">
        <v>336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ht="19.5" customHeight="true">
      <c r="B34" t="s" s="80">
        <v>337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8.0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19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22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4.5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6.0" customHeight="true">
      <c r="B40" t="s" s="80">
        <v>343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2.25" customHeight="true">
      <c r="B41" t="s" s="84">
        <v>344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</row>
    <row r="42" ht="33.75" customHeight="true">
      <c r="B42" t="s" s="80">
        <v>345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124.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33.75" customHeight="true">
      <c r="B45" t="s" s="80">
        <v>348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24.75" customHeight="true">
      <c r="A46" s="6"/>
    </row>
  </sheetData>
  <sheetProtection autoFilter="false" sort="false" password="CC81" sheet="true" scenarios="true" objects="true"/>
  <autoFilter ref="B17:S20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5:W45"/>
    <mergeCell ref="B39:W39"/>
    <mergeCell ref="D25:Q25"/>
    <mergeCell ref="D26:Q26"/>
    <mergeCell ref="D27:Q27"/>
    <mergeCell ref="B31:W31"/>
    <mergeCell ref="B32:W32"/>
    <mergeCell ref="B33:W33"/>
    <mergeCell ref="B34:W34"/>
    <mergeCell ref="B35:W35"/>
    <mergeCell ref="B36:W36"/>
    <mergeCell ref="B37:W37"/>
    <mergeCell ref="B38:W38"/>
    <mergeCell ref="R14:R16"/>
    <mergeCell ref="S14:S16"/>
    <mergeCell ref="D28:Q28"/>
    <mergeCell ref="B44:W44"/>
    <mergeCell ref="B40:W40"/>
    <mergeCell ref="B41:W41"/>
    <mergeCell ref="B42:W42"/>
    <mergeCell ref="B43:W43"/>
    <mergeCell ref="K22:L22"/>
    <mergeCell ref="M22:Q22"/>
    <mergeCell ref="I14:I16"/>
    <mergeCell ref="J14:J16"/>
    <mergeCell ref="K14:K16"/>
    <mergeCell ref="L14:L16"/>
  </mergeCells>
  <dataValidations count="9">
    <dataValidation type="list" sqref="N18" allowBlank="true" errorStyle="stop" promptTitle="" prompt="" showInputMessage="true">
      <formula1>yes_no</formula1>
    </dataValidation>
    <dataValidation type="list" sqref="Q18" allowBlank="true" errorStyle="stop" promptTitle="" prompt="Выберите страну из списка" showInputMessage="true">
      <formula1>countries</formula1>
    </dataValidation>
    <dataValidation type="list" sqref="R18" allowBlank="true" errorStyle="stop" promptTitle="" prompt="Выберите Реестр из списка" showInputMessage="true">
      <formula1>rep</formula1>
    </dataValidation>
    <dataValidation type="list" sqref="N19" allowBlank="true" errorStyle="stop" promptTitle="" prompt="" showInputMessage="true">
      <formula1>yes_no</formula1>
    </dataValidation>
    <dataValidation type="list" sqref="Q19" allowBlank="true" errorStyle="stop" promptTitle="" prompt="Выберите страну из списка" showInputMessage="true">
      <formula1>countries</formula1>
    </dataValidation>
    <dataValidation type="list" sqref="R19" allowBlank="true" errorStyle="stop" promptTitle="" prompt="Выберите Реестр из списка" showInputMessage="true">
      <formula1>rep</formula1>
    </dataValidation>
    <dataValidation type="list" sqref="N20" allowBlank="true" errorStyle="stop" promptTitle="" prompt="" showInputMessage="true">
      <formula1>yes_no</formula1>
    </dataValidation>
    <dataValidation type="list" sqref="Q20" allowBlank="true" errorStyle="stop" promptTitle="" prompt="Выберите страну из списка" showInputMessage="true">
      <formula1>countries</formula1>
    </dataValidation>
    <dataValidation type="list" sqref="R20" allowBlank="true" errorStyle="stop" promptTitle="" prompt="Выберите Реестр из списка" showInput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2022-07-19T07:04:41Z</dcterms:created>
  <dc:creator>Apache POI</dc:creator>
</cp:coreProperties>
</file>