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<sst xmlns="http://schemas.openxmlformats.org/spreadsheetml/2006/main" count="594" uniqueCount="349">
  <si>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</si>
  <si>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</si>
  <si>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</si>
  <si>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</si>
  <si>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</si>
  <si>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</si>
  <si>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</si>
  <si>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</si>
  <si>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</si>
  <si>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</si>
  <si>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</si>
  <si>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</si>
  <si>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</si>
  <si>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</si>
  <si>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</si>
  <si>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</si>
  <si>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</si>
  <si>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</si>
  <si>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</si>
  <si>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</si>
  <si>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</si>
  <si>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</si>
  <si>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</si>
  <si>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</si>
  <si>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</si>
  <si>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</si>
  <si>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</si>
  <si>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</si>
  <si>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</si>
  <si>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</si>
  <si>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</si>
  <si>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</si>
  <si>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</si>
  <si>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</si>
  <si>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</si>
  <si>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</si>
  <si>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</si>
  <si>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</si>
  <si>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</si>
  <si>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</si>
  <si>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</si>
  <si>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</si>
  <si>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</si>
  <si>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</si>
  <si>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</si>
  <si>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</si>
  <si>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</si>
  <si>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</si>
  <si>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</si>
  <si>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</si>
  <si>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</si>
  <si>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</si>
  <si>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</si>
  <si>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</si>
  <si>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</si>
  <si>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</si>
  <si>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</si>
  <si>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</si>
  <si>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</si>
  <si>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</si>
  <si>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</si>
  <si>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</si>
  <si>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</si>
  <si>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</si>
  <si>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</si>
  <si>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</si>
  <si>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</si>
  <si>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</si>
  <si>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</si>
  <si>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</si>
  <si>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</si>
  <si>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</si>
  <si>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</si>
  <si>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</si>
  <si>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</si>
  <si>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</si>
  <si>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</si>
  <si>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</si>
  <si>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</si>
  <si>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</si>
  <si>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</si>
  <si>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</si>
  <si>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</si>
  <si>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</si>
  <si>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</si>
  <si>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</si>
  <si>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</si>
  <si>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</si>
  <si>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</si>
  <si>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</si>
  <si>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</si>
  <si>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</si>
  <si>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</si>
  <si>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</si>
  <si>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</si>
  <si>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</si>
  <si>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</si>
  <si>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</si>
  <si>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</si>
  <si>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</si>
  <si>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</si>
  <si>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</si>
  <si>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</si>
  <si>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</si>
  <si>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</si>
  <si>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</si>
  <si>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</si>
  <si>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</si>
  <si>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</si>
  <si>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</si>
  <si>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</si>
  <si>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</si>
  <si>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</si>
  <si>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</si>
  <si>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</si>
  <si>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</si>
  <si>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</si>
  <si>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</si>
  <si>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</si>
  <si>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</si>
  <si>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</si>
  <si>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</si>
  <si>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</si>
  <si>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</si>
  <si>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</si>
  <si>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</si>
  <si>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</si>
  <si>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</si>
  <si>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</si>
  <si>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</si>
  <si>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</si>
  <si>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</si>
  <si>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</si>
  <si>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</si>
  <si>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</si>
  <si>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</si>
  <si>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</si>
  <si>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</si>
  <si>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</si>
  <si>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</si>
  <si>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</si>
  <si>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</si>
  <si>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</si>
  <si>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</si>
  <si>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</si>
  <si>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</si>
  <si>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</si>
  <si>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</si>
  <si>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</si>
  <si>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</si>
  <si>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</si>
  <si>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</si>
  <si>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</si>
  <si>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</si>
  <si>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</si>
  <si>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</si>
  <si>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</si>
  <si>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</si>
  <si>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</si>
  <si>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</si>
  <si>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</si>
  <si>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</si>
  <si>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</si>
  <si>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</si>
  <si>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</si>
  <si>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</si>
  <si>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</si>
  <si>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</si>
  <si>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</si>
  <si>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</si>
  <si>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</si>
  <si>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</si>
  <si>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</si>
  <si>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</si>
  <si>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</si>
  <si>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</si>
  <si>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</si>
  <si>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</si>
  <si>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</si>
  <si>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</si>
  <si>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</si>
  <si>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</si>
  <si>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</si>
  <si>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</si>
  <si>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</si>
  <si>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</si>
  <si>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</si>
  <si>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</si>
  <si>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</si>
  <si>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</si>
  <si>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</si>
  <si>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</si>
  <si>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</si>
  <si>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</si>
  <si>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</si>
  <si>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</si>
  <si>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</si>
  <si>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</si>
  <si>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</si>
  <si>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</si>
  <si>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</si>
  <si>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</si>
  <si>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</si>
  <si>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</si>
  <si>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</si>
  <si>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</si>
  <si>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</si>
  <si>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</si>
  <si>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</si>
  <si>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</si>
  <si>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</si>
  <si>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</si>
  <si>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</si>
  <si>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</si>
  <si>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</si>
  <si>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</si>
  <si>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</si>
  <si>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</si>
  <si>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</si>
  <si>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</si>
  <si>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</si>
  <si>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</si>
  <si>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</si>
  <si>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</si>
  <si>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</si>
  <si>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</si>
  <si>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</si>
  <si>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</si>
  <si>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</si>
  <si>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</si>
  <si>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</si>
  <si>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</si>
  <si>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</si>
  <si>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</si>
  <si>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</si>
  <si>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</si>
  <si>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</si>
  <si>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</si>
  <si>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</si>
  <si>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</si>
  <si>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</si>
  <si>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</si>
  <si>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</si>
  <si>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</si>
  <si>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</si>
  <si>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</si>
  <si>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</si>
  <si>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</si>
  <si>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</si>
  <si>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</si>
  <si>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</si>
  <si>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</si>
  <si>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</si>
  <si>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</si>
  <si>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</si>
  <si>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</si>
  <si>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</si>
  <si>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</si>
  <si>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</si>
  <si>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</si>
  <si>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</si>
  <si>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</si>
  <si>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Серверные источники бесперебойного питания</t>
  </si>
  <si>
    <t>Внимание!!!  Обязательно прочитайте инструкцию по заполнению в конце таблицы.</t>
  </si>
  <si>
    <t>Лот</t>
  </si>
  <si>
    <t>424.25.00192 Серверные источники бесперебойного питания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</si>
  <si>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</si>
  <si>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</si>
  <si>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</si>
  <si>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</si>
  <si>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</si>
  <si>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</si>
  <si>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</si>
  <si>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</si>
  <si>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</si>
  <si>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</si>
  <si>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</si>
  <si>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</si>
  <si>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</si>
  <si>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</si>
  <si>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</si>
  <si>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</si>
  <si>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</si>
  <si>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</si>
  <si>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</si>
  <si>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</si>
  <si>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</si>
  <si>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</si>
  <si>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</si>
  <si>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</si>
  <si>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</si>
  <si>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</si>
  <si>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</si>
  <si>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</si>
  <si>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</si>
  <si>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</si>
  <si>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</si>
  <si>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</si>
  <si>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</si>
  <si>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</si>
  <si>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</si>
  <si>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</si>
  <si>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</si>
  <si>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</si>
  <si>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</si>
  <si>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</si>
  <si>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</si>
  <si>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</si>
  <si>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</si>
  <si>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</si>
  <si>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</si>
  <si>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</si>
  <si>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</si>
  <si>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</si>
  <si>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</si>
  <si>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707120</t>
  </si>
  <si>
    <t>Блок батарейный внешний, для источников бесперебойного питания (ИБП), серия SKAT BC, монтаж в стойку 19", индикация светодиодный индикатор, под установку 6 аккумуляторных батарей (АКБ): 2 отсека по 3 АКБ, тип АКБ: герметичная свинцово-кислотная необслуживаемая, номинальное напряжение 12В, рекомендуемая емкость 9Ач, возможность горячей замены АКБ, защита АКБ: от короткого замыкания, от перегрузки, общая номинальная емкость 18Ач, напряжение: питания (входное) 170-250В 50-60Гц, выходное 36В постоянного тока, заряда АКБ 41,1+/-1В постоянного тока, материалы: корпус металл, передняя панель пластик, степень защиты IP20, температура эксплуатации 0+40С, размеры 440х430х88мм, БАСТИОН 428, дополнительное обозначение: SKAT BC 36/18S RACK ТУ ФИАШ.430600.009</t>
  </si>
  <si>
    <t>Блок батарейный БАСТИОН 428 ТУ ФИАШ.430600.009</t>
  </si>
  <si>
    <t>ТУ ФИАШ.430600.009</t>
  </si>
  <si>
    <t>Штука</t>
  </si>
  <si>
    <t>694901</t>
  </si>
  <si>
    <t>Источник бесперебойного питания (ИБП, UPS), монтаж в стойку 19" высота 2U или настольный, индикация: световая, ЖК-дисплей, звуковая сигнализация, выходная мощность 1500ВА/1350Вт, напряжение: входное: номинальное 220В 50/60Гц, без перехода на питание от аккумуляторной батареи (АКБ) при 100% нагрузке 160-290В 44-55/55-65Гц, выходное номинальное 220В 45-55/56-64Гц, в режиме питания от АКБ 50/60+/-0,1Гц, ток: нагрузки номинальный 6А, входной до 12А, 3 аккумуляторные батареи (АКБ), параметры АКБ: тип герметичная свинцово-кислотная необслуживаемая, номинальное напряжение 12В, емкость 9Ач, время зарядки до 90% от полной емкости 4ч, время переключения: в режим байпаса до 10мс, в режим резерв 0мс, интерфейсы: USB, RS232, RJ45, EPO, подключение SNMP-модулей: DL-801, DA 806, двойное преобразование напряжения, предстартовая автоматическая самодиагностика, степень защиты IP20, температура эксплуатации 0+40С, размеры 440х430х88мм, БАСТИОН 488, дополнительное обозначение: SKAT-UPS 1500 RACK+3X9AH ТУ ФИАШ.430600.009</t>
  </si>
  <si>
    <t>Источник ИБП БАСТИОН 488 ТУ ФИАШ.430600.009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</si>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</sst>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317</v>
      </c>
      <c r="G18" s="4" t="s">
        <v>318</v>
      </c>
      <c r="H18" s="4" t="s">
        <v>319</v>
      </c>
      <c r="I18" s="4" t="s">
        <v>0</v>
      </c>
      <c r="J18" s="5" t="n">
        <v>119589.0</v>
      </c>
      <c r="K18" s="6" t="n">
        <v>6.0</v>
      </c>
      <c r="L18" s="5" t="n">
        <v>717534.0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Q22,)</f>
        <v>0.0</v>
      </c>
      <c r="V18" s="5" t="n">
        <f>U18*K18</f>
        <v>0.0</v>
      </c>
      <c r="W18" s="5" t="n">
        <f>X18*(ROUNDDOWN(T18,0) + ROUNDDOWN(T18 - ROUNDDOWN(T18,0),6))</f>
        <v>0.0</v>
      </c>
      <c r="X18" s="6" t="n">
        <f>K18</f>
        <v>6.0</v>
      </c>
      <c r="Y18" s="4" t="n">
        <v>2205907.0</v>
      </c>
    </row>
    <row r="19">
      <c r="A19" s="7"/>
      <c r="B19" s="4" t="s">
        <v>314</v>
      </c>
      <c r="C19" s="4" t="n">
        <v>2.0</v>
      </c>
      <c r="D19" s="4" t="s">
        <v>320</v>
      </c>
      <c r="E19" s="4" t="s">
        <v>321</v>
      </c>
      <c r="F19" s="4" t="s">
        <v>322</v>
      </c>
      <c r="G19" s="4" t="s">
        <v>318</v>
      </c>
      <c r="H19" s="4" t="s">
        <v>319</v>
      </c>
      <c r="I19" s="4" t="s">
        <v>0</v>
      </c>
      <c r="J19" s="5" t="n">
        <v>6128.13</v>
      </c>
      <c r="K19" s="6" t="n">
        <v>6.0</v>
      </c>
      <c r="L19" s="5" t="n">
        <v>36768.78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Q22,)</f>
        <v>0.0</v>
      </c>
      <c r="V19" s="5" t="n">
        <f>U19*K19</f>
        <v>0.0</v>
      </c>
      <c r="W19" s="5" t="n">
        <f>X19*(ROUNDDOWN(T19,0) + ROUNDDOWN(T19 - ROUNDDOWN(T19,0),6))</f>
        <v>0.0</v>
      </c>
      <c r="X19" s="6" t="n">
        <f>K19</f>
        <v>6.0</v>
      </c>
      <c r="Y19" s="4" t="n">
        <v>2205906.0</v>
      </c>
    </row>
    <row r="20" ht="12.75" customHeight="true">
      <c r="K20" s="68"/>
      <c r="L20" s="68"/>
    </row>
    <row r="21" ht="15.0" customHeight="true">
      <c r="K21" t="s" s="69">
        <v>323</v>
      </c>
      <c r="L21" s="69"/>
      <c r="M21" t="s" s="69">
        <v>324</v>
      </c>
      <c r="N21" s="69"/>
      <c r="O21" s="69"/>
      <c r="P21" s="69"/>
      <c r="Q21" s="69"/>
      <c r="R21" s="70"/>
      <c r="S21" s="70"/>
      <c r="W21" t="s" s="71">
        <v>325</v>
      </c>
      <c r="X21" s="72"/>
    </row>
    <row r="22" ht="15.0" customHeight="true">
      <c r="L22" s="73" t="n">
        <f>SUM(L18:L19)</f>
        <v>754302.78</v>
      </c>
      <c r="Q22" s="73" t="n">
        <f>W22/L22</f>
        <v>0.0</v>
      </c>
      <c r="W22" s="73" t="n">
        <f>SUM(W18:W19)</f>
        <v>0.0</v>
      </c>
    </row>
    <row r="23" ht="12.75" customHeight="true">
      <c r="R23" t="s" s="68">
        <v>326</v>
      </c>
      <c r="S23" t="s" s="68">
        <v>327</v>
      </c>
      <c r="T23" s="68"/>
    </row>
    <row r="24" ht="12.75" customHeight="true">
      <c r="D24" t="s" s="74">
        <v>328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6"/>
      <c r="R24" s="77" t="n">
        <f>SUM(V18:V19)</f>
        <v>0.0</v>
      </c>
      <c r="S24" t="n" s="77">
        <v>100.0</v>
      </c>
      <c r="T24" t="s" s="78">
        <v>329</v>
      </c>
    </row>
    <row r="25" ht="15.0" customHeight="true">
      <c r="D25" t="s" s="74">
        <v>330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73" t="n">
        <f>SUMIF(P18:P19,1, V18:V19)</f>
        <v>0.0</v>
      </c>
      <c r="S25" s="73" t="n">
        <f>IF(R24&lt;&gt;0, R25/R24*100,)</f>
        <v>0.0</v>
      </c>
      <c r="T25" s="79" t="str">
        <f>IF(S25&lt;=50," ","РФ/ДНР/ЛНР/ЕАЭС")</f>
        <v> </v>
      </c>
    </row>
    <row r="26" ht="15.0" customHeight="true">
      <c r="D26" t="s" s="74">
        <v>331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6"/>
      <c r="R26" s="73" t="n">
        <f>IF(R24&lt;&gt;0,R24-R25,)</f>
        <v>0.0</v>
      </c>
      <c r="S26" s="73" t="n">
        <f>IF(R24&lt;&gt;0, R26/R24*100,)</f>
        <v>0.0</v>
      </c>
      <c r="T26" s="79" t="str">
        <f>IF(S26&gt;50,"Импорт", " ")</f>
        <v> </v>
      </c>
    </row>
    <row r="27" ht="15.0" customHeight="true">
      <c r="D27" t="s" s="74">
        <v>332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6"/>
      <c r="R27" s="73" t="n">
        <f>SUMIF(M18:M19, 0, V18:V19)</f>
        <v>0.0</v>
      </c>
      <c r="S27" s="73" t="n">
        <f>IF(R24&lt;&gt;0, R27/R24*100,)</f>
        <v>0.0</v>
      </c>
      <c r="T27" s="79" t="str">
        <f>IF(S27&lt;=50," ","РЭП (ПО)")</f>
        <v> </v>
      </c>
    </row>
    <row r="28" ht="15.0" customHeight="true">
      <c r="A28" s="7"/>
    </row>
    <row r="29" ht="15.75" customHeight="true">
      <c r="B29" t="s" s="80">
        <v>333</v>
      </c>
    </row>
    <row r="30" ht="19.5" customHeight="true">
      <c r="B30" t="s" s="81">
        <v>334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</row>
    <row r="31" ht="20.25" customHeight="true">
      <c r="B31" t="s" s="82">
        <v>335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</row>
    <row r="32" ht="39.75" customHeight="true">
      <c r="B32" t="s" s="84">
        <v>336</v>
      </c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</row>
    <row r="33" ht="19.5" customHeight="true">
      <c r="B33" t="s" s="82">
        <v>337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ht="18.0" customHeight="true">
      <c r="B34" t="s" s="82">
        <v>338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22.5" customHeight="true">
      <c r="B35" t="s" s="82">
        <v>339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</row>
    <row r="36" ht="19.5" customHeight="true">
      <c r="B36" t="s" s="82">
        <v>340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</row>
    <row r="37" ht="22.5" customHeight="true">
      <c r="B37" t="s" s="82">
        <v>341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ht="34.5" customHeight="true">
      <c r="B38" t="s" s="82">
        <v>342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</row>
    <row r="39" ht="36.0" customHeight="true">
      <c r="B39" t="s" s="82">
        <v>343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</row>
    <row r="40" ht="32.25" customHeight="true">
      <c r="B40" t="s" s="86">
        <v>344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</row>
    <row r="41" ht="33.75" customHeight="true">
      <c r="B41" t="s" s="82">
        <v>345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</row>
    <row r="42" ht="33.75" customHeight="true">
      <c r="B42" t="s" s="82">
        <v>346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ht="124.5" customHeight="true">
      <c r="B43" t="s" s="82">
        <v>347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33.75" customHeight="true">
      <c r="B44" t="s" s="82">
        <v>348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</row>
    <row r="45" ht="24.75" customHeight="true">
      <c r="A45" s="7"/>
    </row>
  </sheetData>
  <sheetProtection autoFilter="false" sort="false" password="CDB0" sheet="true" scenarios="true" objects="true"/>
  <autoFilter ref="B17:S19"/>
  <mergeCells>
    <mergeCell ref="K21:L21"/>
    <mergeCell ref="M21:Q21"/>
    <mergeCell ref="I14:I16"/>
    <mergeCell ref="J14:J16"/>
    <mergeCell ref="K14:K16"/>
    <mergeCell ref="L14:L16"/>
    <mergeCell ref="D27:Q27"/>
    <mergeCell ref="B43:W43"/>
    <mergeCell ref="B39:W39"/>
    <mergeCell ref="B40:W40"/>
    <mergeCell ref="B41:W41"/>
    <mergeCell ref="B42:W42"/>
    <mergeCell ref="BS15:BT15"/>
    <mergeCell ref="B44:W44"/>
    <mergeCell ref="B38:W38"/>
    <mergeCell ref="D24:Q24"/>
    <mergeCell ref="D25:Q25"/>
    <mergeCell ref="D26:Q26"/>
    <mergeCell ref="B30:W30"/>
    <mergeCell ref="B31:W31"/>
    <mergeCell ref="B32:W32"/>
    <mergeCell ref="B33:W33"/>
    <mergeCell ref="B34:W34"/>
    <mergeCell ref="B35:W35"/>
    <mergeCell ref="B36:W36"/>
    <mergeCell ref="B37:W37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2025-03-03T20:35:56Z</dcterms:created>
  <dc:creator>Apache POI</dc:creator>
</cp:coreProperties>
</file>