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Шаблон!$B$17:$S$21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<sst xmlns="http://schemas.openxmlformats.org/spreadsheetml/2006/main" count="604" uniqueCount="354">
  <si>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</si>
  <si>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</si>
  <si>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</si>
  <si>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</si>
  <si>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</si>
  <si>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</si>
  <si>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</si>
  <si>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</si>
  <si>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</si>
  <si>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</si>
  <si>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</si>
  <si>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</si>
  <si>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</si>
  <si>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</si>
  <si>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</si>
  <si>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</si>
  <si>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</si>
  <si>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</si>
  <si>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</si>
  <si>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</si>
  <si>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</si>
  <si>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</si>
  <si>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</si>
  <si>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</si>
  <si>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</si>
  <si>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</si>
  <si>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</si>
  <si>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</si>
  <si>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</si>
  <si>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</si>
  <si>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</si>
  <si>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</si>
  <si>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</si>
  <si>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</si>
  <si>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</si>
  <si>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</si>
  <si>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</si>
  <si>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</si>
  <si>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</si>
  <si>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</si>
  <si>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</si>
  <si>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</si>
  <si>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</si>
  <si>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</si>
  <si>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</si>
  <si>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</si>
  <si>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</si>
  <si>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</si>
  <si>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</si>
  <si>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</si>
  <si>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</si>
  <si>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</si>
  <si>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</si>
  <si>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</si>
  <si>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</si>
  <si>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</si>
  <si>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</si>
  <si>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</si>
  <si>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</si>
  <si>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</si>
  <si>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</si>
  <si>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</si>
  <si>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</si>
  <si>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</si>
  <si>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</si>
  <si>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</si>
  <si>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</si>
  <si>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</si>
  <si>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</si>
  <si>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</si>
  <si>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</si>
  <si>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</si>
  <si>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</si>
  <si>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</si>
  <si>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</si>
  <si>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</si>
  <si>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</si>
  <si>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</si>
  <si>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</si>
  <si>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</si>
  <si>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</si>
  <si>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</si>
  <si>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</si>
  <si>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</si>
  <si>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</si>
  <si>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</si>
  <si>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</si>
  <si>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</si>
  <si>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</si>
  <si>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</si>
  <si>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</si>
  <si>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</si>
  <si>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</si>
  <si>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</si>
  <si>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</si>
  <si>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</si>
  <si>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</si>
  <si>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</si>
  <si>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</si>
  <si>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</si>
  <si>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</si>
  <si>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</si>
  <si>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</si>
  <si>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</si>
  <si>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</si>
  <si>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</si>
  <si>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</si>
  <si>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</si>
  <si>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</si>
  <si>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</si>
  <si>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</si>
  <si>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</si>
  <si>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</si>
  <si>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</si>
  <si>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</si>
  <si>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</si>
  <si>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</si>
  <si>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</si>
  <si>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</si>
  <si>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</si>
  <si>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</si>
  <si>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</si>
  <si>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</si>
  <si>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</si>
  <si>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</si>
  <si>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</si>
  <si>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</si>
  <si>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</si>
  <si>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</si>
  <si>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</si>
  <si>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</si>
  <si>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</si>
  <si>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</si>
  <si>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</si>
  <si>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</si>
  <si>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</si>
  <si>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</si>
  <si>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</si>
  <si>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</si>
  <si>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</si>
  <si>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</si>
  <si>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</si>
  <si>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</si>
  <si>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</si>
  <si>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</si>
  <si>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</si>
  <si>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</si>
  <si>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</si>
  <si>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</si>
  <si>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</si>
  <si>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</si>
  <si>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</si>
  <si>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</si>
  <si>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</si>
  <si>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</si>
  <si>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</si>
  <si>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</si>
  <si>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</si>
  <si>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</si>
  <si>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</si>
  <si>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</si>
  <si>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</si>
  <si>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</si>
  <si>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</si>
  <si>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</si>
  <si>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</si>
  <si>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</si>
  <si>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</si>
  <si>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</si>
  <si>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</si>
  <si>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</si>
  <si>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</si>
  <si>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</si>
  <si>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</si>
  <si>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</si>
  <si>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</si>
  <si>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</si>
  <si>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</si>
  <si>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</si>
  <si>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</si>
  <si>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</si>
  <si>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</si>
  <si>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</si>
  <si>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</si>
  <si>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</si>
  <si>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</si>
  <si>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</si>
  <si>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</si>
  <si>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</si>
  <si>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</si>
  <si>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</si>
  <si>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</si>
  <si>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</si>
  <si>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</si>
  <si>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</si>
  <si>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</si>
  <si>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</si>
  <si>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</si>
  <si>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</si>
  <si>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</si>
  <si>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</si>
  <si>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</si>
  <si>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</si>
  <si>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</si>
  <si>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</si>
  <si>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</si>
  <si>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</si>
  <si>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</si>
  <si>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</si>
  <si>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</si>
  <si>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</si>
  <si>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</si>
  <si>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</si>
  <si>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</si>
  <si>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</si>
  <si>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</si>
  <si>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</si>
  <si>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</si>
  <si>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</si>
  <si>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</si>
  <si>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</si>
  <si>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</si>
  <si>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</si>
  <si>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</si>
  <si>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</si>
  <si>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</si>
  <si>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</si>
  <si>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</si>
  <si>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</si>
  <si>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</si>
  <si>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</si>
  <si>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</si>
  <si>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</si>
  <si>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</si>
  <si>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</si>
  <si>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</si>
  <si>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</si>
  <si>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</si>
  <si>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</si>
  <si>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</si>
  <si>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</si>
  <si>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</si>
  <si>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</si>
  <si>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</si>
  <si>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</si>
  <si>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</si>
  <si>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</si>
  <si>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</si>
  <si>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</si>
  <si>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</si>
  <si>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</si>
  <si>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</si>
  <si>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</si>
  <si>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</si>
  <si>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</si>
  <si>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</si>
  <si>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</si>
  <si>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</si>
  <si>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</si>
  <si>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</si>
  <si>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</si>
  <si>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</si>
  <si>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Поставка и монтаж кондиционеров в г. Томск</t>
  </si>
  <si>
    <t>Внимание!!!  Обязательно прочитайте инструкцию по заполнению в конце таблицы.</t>
  </si>
  <si>
    <t>Лот</t>
  </si>
  <si>
    <t>424.25.00123 Поставка и монтаж кондиционеров в г. Томск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</si>
  <si>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</si>
  <si>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</si>
  <si>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</si>
  <si>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</si>
  <si>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</si>
  <si>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</si>
  <si>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</si>
  <si>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</si>
  <si>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</si>
  <si>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</si>
  <si>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</si>
  <si>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</si>
  <si>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</si>
  <si>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</si>
  <si>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</si>
  <si>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</si>
  <si>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</si>
  <si>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</si>
  <si>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</si>
  <si>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</si>
  <si>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</si>
  <si>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</si>
  <si>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</si>
  <si>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</si>
  <si>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</si>
  <si>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</si>
  <si>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</si>
  <si>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</si>
  <si>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</si>
  <si>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</si>
  <si>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</si>
  <si>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</si>
  <si>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</si>
  <si>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</si>
  <si>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</si>
  <si>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</si>
  <si>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</si>
  <si>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</si>
  <si>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</si>
  <si>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</si>
  <si>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</si>
  <si>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</si>
  <si>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</si>
  <si>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</si>
  <si>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</si>
  <si>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</si>
  <si>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</si>
  <si>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</si>
  <si>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</si>
  <si>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662779</t>
  </si>
  <si>
    <t>Кондиционер (сплит-система) бытовой, настенный, серия Neo Premium Classic A, режимы работы охлаждение/нагрев, мощность в режиме охлаждения 2,7кВт, мощность в режиме обогрева 2,75кВт,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880х207х275мм, наружный блок 660х240х482мм, HISENSE AS-10HW4SYDTG5, дополнительное обозначение: AS-10HW4SYDTG5G/AS-10HW4SYDTGW</t>
  </si>
  <si>
    <t>Кондиционер HISENSE AS-10HW4SYDTG5</t>
  </si>
  <si>
    <t>Штука</t>
  </si>
  <si>
    <t>695737</t>
  </si>
  <si>
    <t>Кондиционер (сплит-система) бытовой настенный, серия Neo Premium Classic A, режимы работы охлаждение/нагрев, мощность в режиме охлаждения 3,7кВт, мощность в режиме обогрева 3,75кВт,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880х275х207мм, наружный блок 715х482х240мм, HISENSE AS-13HW4SVDTG5, дополнительное обозначение: AS-13HW4SVDTG5G/AS-13HW4SVDTGW</t>
  </si>
  <si>
    <t>Кондиционер HISENSE AS-13HW4SVDTG5</t>
  </si>
  <si>
    <t>662772</t>
  </si>
  <si>
    <t>Кондиционер (сплит-система) бытовой, настенный, серия Neo Premium Classic A, режимы работы охлаждение/нагрев, мощность в режиме охлаждения 2,7кВт, мощность в режиме обогрева 2,75кВт,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1050х235х320мм, наружный блок 780х260х540мм, HISENSE AS-18HW4SMATG015, дополнительное обозначение: AS-18HW4SMATG015G/AS-18HW4SMATG015W</t>
  </si>
  <si>
    <t>Кондиционер HISENSE AS-18HW4SMATG015</t>
  </si>
  <si>
    <t>673494</t>
  </si>
  <si>
    <t>Кондиционер (сплит-система) бытовой настенный, серия Neo Premium Classic A, режимы работы охлаждение/нагрев, мощность в режиме охлаждения 7,2кВт, мощность в режиме обогрева 7,4кВт, класс энергопотребления A, напряжение питания 220-240В 50Гц, хладагент R410A, степень защиты: внутренний блок IPX0, наружный блок IPX4, размеры: внутренний блок 1050х320х235мм, наружный блок 860х650х310мм, HISENSE AS-24HW4SBATG005, дополнительное обозначение: AS-24HW4SBATG005G/AS-24HW4SBATG005W</t>
  </si>
  <si>
    <t>Кондиционер HISENSE AS-24HW4SBATG005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</si>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</sst>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8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9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8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4" fontId="5" fillId="4" borderId="4" xfId="0" applyFont="true" applyBorder="true" applyFill="true" applyNumberFormat="true">
      <alignment wrapText="true"/>
      <protection locked="true"/>
    </xf>
    <xf numFmtId="164" fontId="6" fillId="4" borderId="4" xfId="0" applyFont="true" applyBorder="true" applyFill="true" applyNumberFormat="true">
      <protection locked="true"/>
    </xf>
    <xf numFmtId="4" fontId="7" fillId="0" borderId="4" xfId="0" applyFont="true" applyBorder="true" applyNumberFormat="true">
      <alignment wrapText="true"/>
      <protection locked="false"/>
    </xf>
    <xf numFmtId="4" fontId="8" fillId="0" borderId="0" xfId="0" applyFont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8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3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0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8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81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4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7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0390625" customWidth="true"/>
    <col min="205" max="205" style="1" collapsed="true" width="0.00390625" customWidth="true"/>
    <col min="204" max="204" style="1" collapsed="true" width="0.00390625" customWidth="true"/>
    <col min="203" max="203" style="1" collapsed="true" width="0.00390625" customWidth="true"/>
    <col min="202" max="202" style="1" collapsed="true" width="0.00390625" customWidth="true"/>
    <col min="201" max="201" style="1" collapsed="true" width="0.00390625" customWidth="true"/>
    <col min="200" max="200" style="1" collapsed="true" width="0.00390625" customWidth="true"/>
    <col min="199" max="199" style="1" collapsed="true" width="0.00390625" customWidth="true"/>
    <col min="198" max="198" style="1" collapsed="true" width="0.00390625" customWidth="true"/>
    <col min="197" max="197" style="1" collapsed="true" width="0.00390625" customWidth="true"/>
    <col min="196" max="196" style="1" collapsed="true" width="0.00390625" customWidth="true"/>
    <col min="195" max="195" style="1" collapsed="true" width="0.00390625" customWidth="true"/>
    <col min="194" max="194" style="1" collapsed="true" width="0.00390625" customWidth="true"/>
    <col min="193" max="193" style="1" collapsed="true" width="0.00390625" customWidth="true"/>
    <col min="192" max="192" style="1" collapsed="true" width="0.00390625" customWidth="true"/>
    <col min="191" max="191" style="1" collapsed="true" width="0.00390625" customWidth="true"/>
    <col min="190" max="190" style="1" collapsed="true" width="0.00390625" customWidth="true"/>
    <col min="189" max="189" style="1" collapsed="true" width="0.00390625" customWidth="true"/>
    <col min="188" max="188" style="1" collapsed="true" width="0.00390625" customWidth="true"/>
    <col min="187" max="187" style="1" collapsed="true" width="0.00390625" customWidth="true"/>
    <col min="186" max="186" style="1" collapsed="true" width="0.00390625" customWidth="true"/>
    <col min="185" max="185" style="1" collapsed="true" width="0.00390625" customWidth="true"/>
    <col min="184" max="184" style="1" collapsed="true" width="0.00390625" customWidth="true"/>
    <col min="183" max="183" style="1" collapsed="true" width="0.00390625" customWidth="true"/>
    <col min="182" max="182" style="1" collapsed="true" width="0.00390625" customWidth="true"/>
    <col min="181" max="181" style="1" collapsed="true" width="0.00390625" customWidth="true"/>
    <col min="180" max="180" style="1" collapsed="true" width="0.00390625" customWidth="true"/>
    <col min="179" max="179" style="1" collapsed="true" width="0.00390625" customWidth="true"/>
    <col min="178" max="178" style="1" collapsed="true" width="0.00390625" customWidth="true"/>
    <col min="177" max="177" style="1" collapsed="true" width="0.00390625" customWidth="true"/>
    <col min="176" max="176" style="1" collapsed="true" width="0.00390625" customWidth="true"/>
    <col min="175" max="175" style="1" collapsed="true" width="0.00390625" customWidth="true"/>
    <col min="174" max="174" style="1" collapsed="true" width="0.00390625" customWidth="true"/>
    <col min="173" max="173" style="1" collapsed="true" width="0.00390625" customWidth="true"/>
    <col min="172" max="172" style="1" collapsed="true" width="0.00390625" customWidth="true"/>
    <col min="171" max="171" style="1" collapsed="true" width="0.00390625" customWidth="true"/>
    <col min="170" max="170" style="1" collapsed="true" width="0.00390625" customWidth="true"/>
    <col min="169" max="169" style="1" collapsed="true" width="0.00390625" customWidth="true"/>
    <col min="168" max="168" style="1" collapsed="true" width="0.00390625" customWidth="true"/>
    <col min="167" max="167" style="1" collapsed="true" width="0.00390625" customWidth="true"/>
    <col min="166" max="166" style="1" collapsed="true" width="0.00390625" customWidth="true"/>
    <col min="165" max="165" style="1" collapsed="true" width="0.00390625" customWidth="true"/>
    <col min="164" max="164" style="1" collapsed="true" width="0.00390625" customWidth="true"/>
    <col min="163" max="163" style="1" collapsed="true" width="0.00390625" customWidth="true"/>
    <col min="162" max="162" style="1" collapsed="true" width="0.00390625" customWidth="true"/>
    <col min="161" max="161" style="1" collapsed="true" width="0.00390625" customWidth="true"/>
    <col min="160" max="160" style="1" collapsed="true" width="0.00390625" customWidth="true"/>
    <col min="159" max="159" style="1" collapsed="true" width="0.00390625" customWidth="true"/>
    <col min="158" max="158" style="1" collapsed="true" width="0.00390625" customWidth="true"/>
    <col min="157" max="157" style="1" collapsed="true" width="0.00390625" customWidth="true"/>
    <col min="156" max="156" style="1" collapsed="true" width="0.00390625" customWidth="true"/>
    <col min="155" max="155" style="1" collapsed="true" width="0.00390625" customWidth="true"/>
    <col min="154" max="154" style="1" collapsed="true" width="0.00390625" customWidth="true"/>
    <col min="153" max="153" style="1" collapsed="true" width="0.00390625" customWidth="true"/>
    <col min="152" max="152" style="1" collapsed="true" width="0.00390625" customWidth="true"/>
    <col min="151" max="151" style="1" collapsed="true" width="0.00390625" customWidth="true"/>
    <col min="150" max="150" style="1" collapsed="true" width="0.00390625" customWidth="true"/>
    <col min="149" max="149" style="1" collapsed="true" width="0.00390625" customWidth="true"/>
    <col min="148" max="148" style="1" collapsed="true" width="0.00390625" customWidth="true"/>
    <col min="147" max="147" style="1" collapsed="true" width="0.00390625" customWidth="true"/>
    <col min="146" max="146" style="1" collapsed="true" width="0.00390625" customWidth="true"/>
    <col min="145" max="145" style="1" collapsed="true" width="0.00390625" customWidth="true"/>
    <col min="144" max="144" style="1" collapsed="true" width="0.00390625" customWidth="true"/>
    <col min="143" max="143" style="1" collapsed="true" width="0.00390625" customWidth="true"/>
    <col min="142" max="142" style="1" collapsed="true" width="0.00390625" customWidth="true"/>
    <col min="141" max="141" style="1" collapsed="true" width="0.00390625" customWidth="true"/>
    <col min="140" max="140" style="1" collapsed="true" width="0.00390625" customWidth="true"/>
    <col min="139" max="139" style="1" collapsed="true" width="0.00390625" customWidth="true"/>
    <col min="138" max="138" style="1" collapsed="true" width="0.00390625" customWidth="true"/>
    <col min="137" max="137" style="1" collapsed="true" width="0.00390625" customWidth="true"/>
    <col min="136" max="136" style="1" collapsed="true" width="0.00390625" customWidth="true"/>
    <col min="135" max="135" style="1" collapsed="true" width="0.00390625" customWidth="true"/>
    <col min="134" max="134" style="1" collapsed="true" width="0.00390625" customWidth="true"/>
    <col min="133" max="133" style="1" collapsed="true" width="0.00390625" customWidth="true"/>
    <col min="132" max="132" style="1" collapsed="true" width="0.00390625" customWidth="true"/>
    <col min="131" max="131" style="1" collapsed="true" width="0.00390625" customWidth="true"/>
    <col min="130" max="130" style="1" collapsed="true" width="0.00390625" customWidth="true"/>
    <col min="129" max="129" style="1" collapsed="true" width="0.00390625" customWidth="true"/>
    <col min="128" max="128" style="1" collapsed="true" width="0.00390625" customWidth="true"/>
    <col min="127" max="127" style="1" collapsed="true" width="0.00390625" customWidth="true"/>
    <col min="126" max="126" style="1" collapsed="true" width="0.00390625" customWidth="true"/>
    <col min="125" max="125" style="1" collapsed="true" width="0.00390625" customWidth="true"/>
    <col min="124" max="124" style="1" collapsed="true" width="0.00390625" customWidth="true"/>
    <col min="123" max="123" style="1" collapsed="true" width="0.00390625" customWidth="true"/>
    <col min="122" max="122" style="1" collapsed="true" width="0.00390625" customWidth="true"/>
    <col min="121" max="121" style="1" collapsed="true" width="0.00390625" customWidth="true"/>
    <col min="120" max="120" style="1" collapsed="true" width="0.00390625" customWidth="true"/>
    <col min="119" max="119" style="1" collapsed="true" width="0.00390625" customWidth="true"/>
    <col min="118" max="118" style="1" collapsed="true" width="0.00390625" customWidth="true"/>
    <col min="117" max="117" style="1" collapsed="true" width="0.00390625" customWidth="true"/>
    <col min="116" max="116" style="1" collapsed="true" width="0.00390625" customWidth="true"/>
    <col min="115" max="115" style="1" collapsed="true" width="0.00390625" customWidth="true"/>
    <col min="114" max="114" style="1" collapsed="true" width="0.00390625" customWidth="true"/>
    <col min="113" max="113" style="1" collapsed="true" width="0.00390625" customWidth="true"/>
    <col min="112" max="112" style="1" collapsed="true" width="0.00390625" customWidth="true"/>
    <col min="111" max="111" style="1" collapsed="true" width="0.00390625" customWidth="true"/>
    <col min="110" max="110" style="1" collapsed="true" width="0.00390625" customWidth="true"/>
    <col min="109" max="109" style="1" collapsed="true" width="0.00390625" customWidth="true"/>
    <col min="108" max="108" style="1" collapsed="true" width="0.00390625" customWidth="true"/>
    <col min="107" max="107" style="1" collapsed="true" width="0.00390625" customWidth="true"/>
    <col min="106" max="106" style="1" collapsed="true" width="0.00390625" customWidth="true"/>
    <col min="105" max="105" style="1" collapsed="true" width="0.00390625" customWidth="true"/>
    <col min="104" max="104" style="1" collapsed="true" width="0.00390625" customWidth="true"/>
    <col min="103" max="103" style="1" collapsed="true" width="0.00390625" customWidth="true"/>
    <col min="102" max="102" style="1" collapsed="true" width="0.00390625" customWidth="true"/>
    <col min="101" max="101" style="1" collapsed="true" width="0.00390625" customWidth="true"/>
    <col min="100" max="100" style="1" collapsed="true" width="0.00390625" customWidth="true"/>
    <col min="99" max="99" style="1" collapsed="true" width="0.00390625" customWidth="true"/>
    <col min="98" max="98" style="1" collapsed="true" width="0.00390625" customWidth="true"/>
    <col min="97" max="97" style="1" collapsed="true" width="0.00390625" customWidth="true"/>
    <col min="96" max="96" style="1" collapsed="true" width="0.00390625" customWidth="true"/>
    <col min="95" max="95" style="1" collapsed="true" width="0.00390625" customWidth="true"/>
    <col min="94" max="94" style="1" collapsed="true" width="0.00390625" customWidth="true"/>
    <col min="93" max="93" style="1" collapsed="true" width="0.00390625" customWidth="true"/>
    <col min="92" max="92" style="1" collapsed="true" width="0.00390625" customWidth="true"/>
    <col min="91" max="91" style="1" collapsed="true" width="0.00390625" customWidth="true"/>
    <col min="90" max="90" style="1" collapsed="true" width="0.00390625" customWidth="true"/>
    <col min="89" max="89" style="1" collapsed="true" width="0.00390625" customWidth="true"/>
    <col min="88" max="88" style="1" collapsed="true" width="0.00390625" customWidth="true"/>
    <col min="87" max="87" style="1" collapsed="true" width="0.00390625" customWidth="true"/>
    <col min="86" max="86" style="1" collapsed="true" width="0.00390625" customWidth="true"/>
    <col min="85" max="85" style="1" collapsed="true" width="0.00390625" customWidth="true"/>
    <col min="84" max="84" style="1" collapsed="true" width="0.00390625" customWidth="true"/>
    <col min="83" max="83" style="1" collapsed="true" width="0.00390625" customWidth="true"/>
    <col min="82" max="82" style="1" collapsed="true" width="0.00390625" customWidth="true"/>
    <col min="81" max="81" style="1" collapsed="true" width="0.00390625" customWidth="true"/>
    <col min="80" max="80" style="1" collapsed="true" width="0.00390625" customWidth="true"/>
    <col min="79" max="79" style="1" collapsed="true" width="0.00390625" customWidth="true"/>
    <col min="78" max="78" style="1" collapsed="true" width="0.00390625" customWidth="true"/>
    <col min="77" max="77" style="1" collapsed="true" width="0.00390625" customWidth="true"/>
    <col min="76" max="76" style="1" collapsed="true" width="0.00390625" customWidth="true"/>
    <col min="75" max="75" style="1" collapsed="true" width="0.00390625" customWidth="true"/>
    <col min="74" max="74" style="1" collapsed="true" width="0.00390625" customWidth="true"/>
    <col min="73" max="73" style="1" collapsed="true" width="0.00390625" customWidth="true"/>
    <col min="72" max="72" style="1" collapsed="true" width="0.00390625" customWidth="true"/>
    <col min="71" max="71" style="1" collapsed="true" width="0.00390625" customWidth="true"/>
    <col min="70" max="70" style="1" collapsed="true" width="0.00390625" customWidth="true"/>
    <col min="69" max="69" style="1" collapsed="true" width="0.00390625" customWidth="true"/>
    <col min="68" max="68" style="1" collapsed="true" width="0.00390625" customWidth="true"/>
    <col min="67" max="67" style="1" collapsed="true" width="0.00390625" customWidth="true"/>
    <col min="66" max="66" style="1" collapsed="true" width="0.00390625" customWidth="true"/>
    <col min="65" max="65" style="1" collapsed="true" width="0.00390625" customWidth="true"/>
    <col min="64" max="64" style="1" collapsed="true" width="0.00390625" customWidth="true"/>
    <col min="63" max="63" style="1" collapsed="true" width="0.00390625" customWidth="true"/>
    <col min="62" max="62" style="1" collapsed="true" width="0.00390625" customWidth="true"/>
    <col min="61" max="61" style="1" collapsed="true" width="0.00390625" customWidth="true"/>
    <col min="60" max="60" style="1" collapsed="true" width="0.00390625" customWidth="true"/>
    <col min="59" max="59" style="1" collapsed="true" width="0.00390625" customWidth="true"/>
    <col min="58" max="58" style="1" collapsed="true" width="0.00390625" customWidth="true"/>
    <col min="57" max="57" style="1" collapsed="true" width="0.00390625" customWidth="true"/>
    <col min="56" max="56" style="1" collapsed="true" width="0.00390625" customWidth="true"/>
    <col min="55" max="55" style="1" collapsed="true" width="0.00390625" customWidth="true"/>
    <col min="54" max="54" style="1" collapsed="true" width="0.00390625" customWidth="true"/>
    <col min="53" max="53" style="1" collapsed="true" width="0.00390625" customWidth="true"/>
    <col min="52" max="52" style="1" collapsed="true" width="0.00390625" customWidth="true"/>
    <col min="51" max="51" style="1" collapsed="true" width="0.00390625" customWidth="true"/>
    <col min="50" max="50" style="1" collapsed="true" width="0.00390625" customWidth="true"/>
    <col min="49" max="49" style="1" collapsed="true" width="0.00390625" customWidth="true"/>
    <col min="48" max="48" style="1" collapsed="true" width="0.00390625" customWidth="true"/>
    <col min="47" max="47" style="1" collapsed="true" width="0.00390625" customWidth="true"/>
    <col min="46" max="46" style="1" collapsed="true" width="0.00390625" customWidth="true"/>
    <col min="45" max="45" style="1" collapsed="true" width="0.00390625" customWidth="true"/>
    <col min="44" max="44" style="1" collapsed="true" width="0.00390625" customWidth="true"/>
    <col min="43" max="43" style="1" collapsed="true" width="0.00390625" customWidth="true"/>
    <col min="42" max="42" style="1" collapsed="true" width="0.00390625" customWidth="true"/>
    <col min="41" max="41" style="1" collapsed="true" width="0.00390625" customWidth="true"/>
    <col min="40" max="40" style="1" collapsed="true" width="0.00390625" customWidth="true"/>
    <col min="39" max="39" style="1" collapsed="true" width="0.00390625" customWidth="true"/>
    <col min="38" max="38" style="1" collapsed="true" width="0.00390625" customWidth="true"/>
    <col min="37" max="37" style="1" collapsed="true" width="0.00390625" customWidth="true"/>
    <col min="36" max="36" style="1" collapsed="true" width="0.00390625" customWidth="true"/>
    <col min="35" max="35" style="1" collapsed="true" width="0.00390625" customWidth="true"/>
    <col min="34" max="34" style="1" collapsed="true" width="0.00390625" customWidth="true"/>
    <col min="33" max="33" style="1" collapsed="true" width="0.00390625" customWidth="true"/>
    <col min="32" max="32" style="1" collapsed="true" width="0.00390625" customWidth="true"/>
    <col min="31" max="31" style="1" collapsed="true" width="0.00390625" customWidth="true"/>
    <col min="30" max="30" style="1" collapsed="true" width="0.00390625" customWidth="true"/>
    <col min="29" max="29" style="1" collapsed="true" width="0.00390625" customWidth="true"/>
    <col min="28" max="28" style="1" collapsed="true" width="0.00390625" customWidth="true"/>
    <col min="27" max="27" style="1" collapsed="true" width="0.00390625" customWidth="true"/>
    <col min="26" max="26" style="1" collapsed="true" width="0.00390625" customWidth="true"/>
    <col min="25" max="25" style="1" collapsed="true" width="0.00390625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0390625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O1" t="n" s="9">
        <v>32902.0</v>
      </c>
      <c r="AP1" t="n" s="9">
        <v>101100.0</v>
      </c>
      <c r="AQ1" t="s" s="9">
        <v>259</v>
      </c>
    </row>
    <row r="2" ht="31.5" customHeight="true">
      <c r="B2" t="s" s="10">
        <v>260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3" ht="17.6" customHeight="true">
      <c r="D3" t="s" s="13">
        <v>261</v>
      </c>
      <c r="E3" s="14"/>
      <c r="F3" s="15" t="s">
        <v>262</v>
      </c>
      <c r="G3" s="16"/>
      <c r="H3" s="16"/>
      <c r="I3" s="16"/>
      <c r="J3" s="16"/>
      <c r="K3" s="16"/>
      <c r="L3" s="17"/>
      <c r="M3" s="18"/>
      <c r="N3" s="19"/>
      <c r="O3" s="19"/>
      <c r="P3" s="19"/>
      <c r="Q3" s="19"/>
      <c r="R3" s="19"/>
      <c r="S3" s="19"/>
      <c r="T3" s="19"/>
      <c r="U3" s="19"/>
    </row>
    <row r="4" ht="17.6" customHeight="true">
      <c r="B4" t="s" s="20">
        <v>263</v>
      </c>
      <c r="C4" s="20"/>
      <c r="D4" t="s" s="21">
        <v>264</v>
      </c>
      <c r="E4" s="22"/>
      <c r="F4" s="23" t="s">
        <v>265</v>
      </c>
      <c r="G4" s="24"/>
      <c r="H4" s="24"/>
      <c r="I4" s="24"/>
      <c r="J4" s="24"/>
      <c r="K4" s="24"/>
      <c r="L4" s="25"/>
      <c r="M4" s="18"/>
      <c r="N4" s="19"/>
      <c r="O4" s="19"/>
      <c r="P4" s="19"/>
      <c r="Q4" s="19"/>
      <c r="R4" s="19"/>
      <c r="S4" s="19"/>
      <c r="T4" s="19"/>
      <c r="U4" s="19"/>
    </row>
    <row r="5" ht="18.0" customHeight="true">
      <c r="B5" s="20"/>
      <c r="C5" s="20"/>
      <c r="D5" t="s" s="21">
        <v>266</v>
      </c>
      <c r="E5" s="22"/>
      <c r="F5" s="26" t="n">
        <v>2025.0</v>
      </c>
      <c r="G5" s="26"/>
      <c r="H5" s="26"/>
      <c r="I5" s="26"/>
      <c r="J5" s="26"/>
      <c r="K5" s="26"/>
      <c r="L5" s="27"/>
      <c r="M5" s="28"/>
      <c r="N5" s="19"/>
      <c r="O5" s="19"/>
      <c r="P5" s="19"/>
      <c r="Q5" s="19"/>
      <c r="R5" s="19"/>
      <c r="S5" s="19"/>
      <c r="T5" s="19"/>
      <c r="U5" s="19"/>
    </row>
    <row r="6" ht="18.0" customHeight="true">
      <c r="B6" s="20"/>
      <c r="C6" s="20"/>
      <c r="D6" t="s" s="21">
        <v>267</v>
      </c>
      <c r="E6" s="22"/>
      <c r="F6" t="s" s="29">
        <v>256</v>
      </c>
      <c r="G6" s="29"/>
      <c r="H6" s="29"/>
      <c r="I6" s="29"/>
      <c r="J6" s="29"/>
      <c r="K6" s="29"/>
      <c r="L6" s="30"/>
      <c r="M6" s="18"/>
      <c r="N6" s="19"/>
      <c r="O6" s="19"/>
      <c r="P6" s="19"/>
      <c r="Q6" s="19"/>
      <c r="R6" s="19"/>
      <c r="S6" s="19"/>
      <c r="T6" s="19"/>
      <c r="U6" s="19"/>
    </row>
    <row r="7" ht="18.0" customHeight="true">
      <c r="B7" s="20"/>
      <c r="C7" s="20"/>
      <c r="D7" t="s" s="21">
        <v>256</v>
      </c>
      <c r="E7" s="22"/>
      <c r="F7" t="s" s="23">
        <v>256</v>
      </c>
      <c r="G7" s="24"/>
      <c r="H7" s="24"/>
      <c r="I7" s="24"/>
      <c r="J7" s="24"/>
      <c r="K7" s="24"/>
      <c r="L7" s="25"/>
      <c r="M7" s="18"/>
      <c r="N7" s="19"/>
      <c r="O7" s="19"/>
      <c r="P7" s="19"/>
      <c r="Q7" s="19"/>
      <c r="R7" s="19"/>
      <c r="S7" s="19"/>
      <c r="T7" s="19"/>
      <c r="U7" s="19"/>
    </row>
    <row r="8" ht="0.05" customHeight="true">
      <c r="B8" s="20"/>
      <c r="C8" s="20"/>
      <c r="D8" t="s" s="21">
        <v>268</v>
      </c>
      <c r="E8" s="22"/>
      <c r="F8" t="s" s="26">
        <v>256</v>
      </c>
      <c r="G8" s="26"/>
      <c r="H8" s="26"/>
      <c r="I8" s="26"/>
      <c r="J8" s="26"/>
      <c r="K8" s="26"/>
      <c r="L8" s="27"/>
      <c r="M8" s="28"/>
      <c r="N8" s="19"/>
      <c r="O8" s="19"/>
      <c r="P8" s="19"/>
      <c r="Q8" s="19"/>
      <c r="R8" s="19"/>
      <c r="S8" s="19"/>
      <c r="T8" s="19"/>
      <c r="U8" s="19"/>
    </row>
    <row r="9" ht="18.0" customHeight="true">
      <c r="B9" s="20"/>
      <c r="C9" s="20"/>
      <c r="D9" t="s" s="21">
        <v>269</v>
      </c>
      <c r="E9" s="22"/>
      <c r="F9" t="s" s="31">
        <v>256</v>
      </c>
      <c r="G9" s="32"/>
      <c r="H9" s="32"/>
      <c r="I9" s="32"/>
      <c r="J9" s="32"/>
      <c r="K9" s="32"/>
      <c r="L9" s="33"/>
      <c r="M9" s="28"/>
      <c r="N9" s="19"/>
      <c r="O9" s="19"/>
      <c r="P9" s="19"/>
      <c r="Q9" s="19"/>
      <c r="R9" s="19"/>
      <c r="S9" s="19"/>
      <c r="T9" s="19"/>
      <c r="U9" s="19"/>
    </row>
    <row r="10" ht="18.0" customHeight="true">
      <c r="B10" s="20"/>
      <c r="C10" s="20"/>
      <c r="D10" t="s" s="21">
        <v>256</v>
      </c>
      <c r="E10" s="22"/>
      <c r="F10" t="s" s="23">
        <v>256</v>
      </c>
      <c r="G10" s="24"/>
      <c r="H10" s="24"/>
      <c r="I10" s="24"/>
      <c r="J10" s="24"/>
      <c r="K10" s="24"/>
      <c r="L10" s="25"/>
      <c r="M10" s="18"/>
      <c r="N10" s="19"/>
      <c r="O10" s="19"/>
      <c r="P10" s="19"/>
      <c r="Q10" s="19"/>
      <c r="R10" s="19"/>
      <c r="S10" s="19"/>
      <c r="T10" s="19"/>
      <c r="U10" s="19"/>
    </row>
    <row r="11" ht="18.0" customHeight="true">
      <c r="D11" t="s" s="34">
        <v>270</v>
      </c>
      <c r="E11" s="35"/>
      <c r="F11" t="s" s="36">
        <v>256</v>
      </c>
      <c r="G11" s="37"/>
      <c r="H11" s="37"/>
      <c r="I11" s="37"/>
      <c r="J11" s="37"/>
      <c r="K11" s="37"/>
      <c r="L11" s="38"/>
      <c r="M11" s="39"/>
      <c r="N11" s="19"/>
      <c r="O11" s="19"/>
      <c r="P11" s="19"/>
      <c r="Q11" s="19"/>
      <c r="R11" s="19"/>
      <c r="S11" s="19"/>
      <c r="T11" s="19"/>
      <c r="U11" s="19"/>
    </row>
    <row r="12" ht="0.05" customHeight="true">
      <c r="D12" t="s" s="34">
        <v>256</v>
      </c>
      <c r="E12" s="35"/>
      <c r="F12" t="s" s="40">
        <v>256</v>
      </c>
      <c r="G12" s="41"/>
      <c r="H12" s="41"/>
      <c r="I12" s="41"/>
      <c r="J12" s="41"/>
      <c r="K12" s="41"/>
      <c r="L12" s="42"/>
      <c r="M12" s="18"/>
      <c r="N12" s="19"/>
      <c r="O12" s="19"/>
      <c r="P12" s="19"/>
      <c r="Q12" s="19"/>
      <c r="R12" s="19"/>
      <c r="S12" s="19"/>
      <c r="T12" s="19"/>
      <c r="U12" s="19"/>
    </row>
    <row r="13" ht="18.0" customHeight="true">
      <c r="A13" s="7"/>
    </row>
    <row r="14" ht="28.5" customHeight="true">
      <c r="A14" t="s" s="43">
        <v>271</v>
      </c>
      <c r="B14" t="s" s="44">
        <v>272</v>
      </c>
      <c r="C14" t="s" s="44">
        <v>273</v>
      </c>
      <c r="D14" t="s" s="45">
        <v>274</v>
      </c>
      <c r="E14" s="46"/>
      <c r="F14" s="46"/>
      <c r="G14" s="47"/>
      <c r="H14" t="s" s="44">
        <v>275</v>
      </c>
      <c r="I14" t="s" s="48">
        <v>276</v>
      </c>
      <c r="J14" t="s" s="49">
        <v>277</v>
      </c>
      <c r="K14" t="s" s="49">
        <v>278</v>
      </c>
      <c r="L14" t="s" s="49">
        <v>279</v>
      </c>
      <c r="M14" t="s" s="44">
        <v>280</v>
      </c>
      <c r="N14" t="s" s="50">
        <v>281</v>
      </c>
      <c r="O14" t="s" s="49">
        <v>282</v>
      </c>
      <c r="P14" t="s" s="49">
        <v>283</v>
      </c>
      <c r="Q14" t="s" s="49">
        <v>284</v>
      </c>
      <c r="R14" t="s" s="49">
        <v>285</v>
      </c>
      <c r="S14" t="s" s="49">
        <v>286</v>
      </c>
      <c r="T14" t="s" s="49">
        <v>287</v>
      </c>
      <c r="U14" t="s" s="49">
        <v>288</v>
      </c>
      <c r="V14" t="s" s="49">
        <v>289</v>
      </c>
      <c r="W14" t="s" s="49">
        <v>290</v>
      </c>
      <c r="X14" t="s" s="49">
        <v>291</v>
      </c>
    </row>
    <row r="15" ht="29.25" customHeight="true">
      <c r="A15" s="43"/>
      <c r="B15" s="51"/>
      <c r="C15" s="51"/>
      <c r="D15" t="s" s="44">
        <v>292</v>
      </c>
      <c r="E15" t="s" s="44">
        <v>293</v>
      </c>
      <c r="F15" t="s" s="44">
        <v>294</v>
      </c>
      <c r="G15" t="s" s="44">
        <v>295</v>
      </c>
      <c r="H15" s="51"/>
      <c r="I15" s="52"/>
      <c r="J15" s="53"/>
      <c r="K15" s="53"/>
      <c r="L15" s="53"/>
      <c r="M15" s="51"/>
      <c r="N15" s="54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t="s" s="55">
        <v>296</v>
      </c>
      <c r="Z15" s="56"/>
      <c r="AA15" t="s" s="55">
        <v>297</v>
      </c>
      <c r="AB15" s="56"/>
      <c r="AC15" t="s" s="55">
        <v>298</v>
      </c>
      <c r="AD15" s="56"/>
      <c r="AE15" t="s" s="55">
        <v>299</v>
      </c>
      <c r="AF15" s="56"/>
      <c r="AG15" t="s" s="55">
        <v>300</v>
      </c>
      <c r="AH15" s="56"/>
      <c r="AI15" t="s" s="55">
        <v>301</v>
      </c>
      <c r="AJ15" s="56"/>
      <c r="AK15" t="s" s="55">
        <v>302</v>
      </c>
      <c r="AL15" s="56"/>
      <c r="AM15" t="s" s="55">
        <v>303</v>
      </c>
      <c r="AN15" s="56"/>
      <c r="AO15" t="s" s="55">
        <v>304</v>
      </c>
      <c r="AP15" s="56"/>
      <c r="AQ15" t="s" s="55">
        <v>305</v>
      </c>
      <c r="AR15" s="56"/>
      <c r="AS15" t="s" s="55">
        <v>306</v>
      </c>
      <c r="AT15" s="56"/>
      <c r="AU15" t="s" s="55">
        <v>307</v>
      </c>
      <c r="AV15" s="56"/>
      <c r="AW15" t="s" s="55">
        <v>296</v>
      </c>
      <c r="AX15" s="56"/>
      <c r="AY15" t="s" s="55">
        <v>297</v>
      </c>
      <c r="AZ15" s="56"/>
      <c r="BA15" t="s" s="55">
        <v>298</v>
      </c>
      <c r="BB15" s="56"/>
      <c r="BC15" t="s" s="55">
        <v>299</v>
      </c>
      <c r="BD15" s="56"/>
      <c r="BE15" t="s" s="55">
        <v>300</v>
      </c>
      <c r="BF15" s="56"/>
      <c r="BG15" t="s" s="55">
        <v>301</v>
      </c>
      <c r="BH15" s="56"/>
      <c r="BI15" t="s" s="55">
        <v>302</v>
      </c>
      <c r="BJ15" s="56"/>
      <c r="BK15" t="s" s="55">
        <v>303</v>
      </c>
      <c r="BL15" s="56"/>
      <c r="BM15" t="s" s="55">
        <v>304</v>
      </c>
      <c r="BN15" s="56"/>
      <c r="BO15" t="s" s="55">
        <v>305</v>
      </c>
      <c r="BP15" s="56"/>
      <c r="BQ15" t="s" s="55">
        <v>306</v>
      </c>
      <c r="BR15" s="56"/>
      <c r="BS15" t="s" s="55">
        <v>307</v>
      </c>
      <c r="BT15" s="57"/>
    </row>
    <row r="16" ht="30.0" customHeight="true">
      <c r="A16" s="43"/>
      <c r="B16" s="58"/>
      <c r="C16" s="58"/>
      <c r="D16" s="58"/>
      <c r="E16" s="58"/>
      <c r="F16" s="58"/>
      <c r="G16" s="58"/>
      <c r="H16" s="58"/>
      <c r="I16" s="59"/>
      <c r="J16" s="60"/>
      <c r="K16" s="60"/>
      <c r="L16" s="60"/>
      <c r="M16" s="58"/>
      <c r="N16" s="61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t="s" s="62">
        <v>256</v>
      </c>
      <c r="Z16" t="s" s="62">
        <v>308</v>
      </c>
      <c r="AA16" t="s" s="62">
        <v>309</v>
      </c>
      <c r="AB16" t="s" s="62">
        <v>308</v>
      </c>
      <c r="AC16" t="s" s="62">
        <v>309</v>
      </c>
      <c r="AD16" t="s" s="62">
        <v>308</v>
      </c>
      <c r="AE16" t="s" s="62">
        <v>309</v>
      </c>
      <c r="AF16" t="s" s="62">
        <v>308</v>
      </c>
      <c r="AG16" t="s" s="62">
        <v>309</v>
      </c>
      <c r="AH16" t="s" s="62">
        <v>308</v>
      </c>
      <c r="AI16" t="s" s="62">
        <v>309</v>
      </c>
      <c r="AJ16" t="s" s="62">
        <v>308</v>
      </c>
      <c r="AK16" t="s" s="62">
        <v>309</v>
      </c>
      <c r="AL16" t="s" s="62">
        <v>308</v>
      </c>
      <c r="AM16" t="s" s="62">
        <v>309</v>
      </c>
      <c r="AN16" t="s" s="62">
        <v>308</v>
      </c>
      <c r="AO16" t="s" s="62">
        <v>309</v>
      </c>
      <c r="AP16" t="s" s="62">
        <v>308</v>
      </c>
      <c r="AQ16" t="s" s="62">
        <v>309</v>
      </c>
      <c r="AR16" t="s" s="62">
        <v>308</v>
      </c>
      <c r="AS16" t="s" s="62">
        <v>309</v>
      </c>
      <c r="AT16" t="s" s="62">
        <v>308</v>
      </c>
      <c r="AU16" t="s" s="62">
        <v>309</v>
      </c>
      <c r="AV16" t="s" s="62">
        <v>308</v>
      </c>
      <c r="AW16" t="s" s="62">
        <v>309</v>
      </c>
      <c r="AX16" t="s" s="62">
        <v>308</v>
      </c>
      <c r="AY16" t="s" s="62">
        <v>309</v>
      </c>
      <c r="AZ16" t="s" s="62">
        <v>308</v>
      </c>
      <c r="BA16" t="s" s="62">
        <v>309</v>
      </c>
      <c r="BB16" t="s" s="62">
        <v>308</v>
      </c>
      <c r="BC16" t="s" s="62">
        <v>309</v>
      </c>
      <c r="BD16" t="s" s="62">
        <v>308</v>
      </c>
      <c r="BE16" t="s" s="62">
        <v>309</v>
      </c>
      <c r="BF16" t="s" s="62">
        <v>308</v>
      </c>
      <c r="BG16" t="s" s="62">
        <v>309</v>
      </c>
      <c r="BH16" t="s" s="62">
        <v>308</v>
      </c>
      <c r="BI16" t="s" s="62">
        <v>309</v>
      </c>
      <c r="BJ16" t="s" s="62">
        <v>308</v>
      </c>
      <c r="BK16" t="s" s="62">
        <v>309</v>
      </c>
      <c r="BL16" t="s" s="62">
        <v>308</v>
      </c>
      <c r="BM16" t="s" s="62">
        <v>309</v>
      </c>
      <c r="BN16" t="s" s="62">
        <v>308</v>
      </c>
      <c r="BO16" t="s" s="62">
        <v>309</v>
      </c>
      <c r="BP16" t="s" s="62">
        <v>308</v>
      </c>
      <c r="BQ16" t="s" s="62">
        <v>309</v>
      </c>
      <c r="BR16" t="s" s="62">
        <v>308</v>
      </c>
      <c r="BS16" t="s" s="62">
        <v>309</v>
      </c>
      <c r="BT16" t="s" s="62">
        <v>308</v>
      </c>
      <c r="BU16" t="s" s="63">
        <v>310</v>
      </c>
      <c r="BV16" t="s" s="63">
        <v>311</v>
      </c>
      <c r="BW16" t="s" s="63">
        <v>312</v>
      </c>
      <c r="BX16" t="s" s="63">
        <v>313</v>
      </c>
      <c r="BY16" t="s" s="63">
        <v>310</v>
      </c>
      <c r="BZ16" t="s" s="63">
        <v>311</v>
      </c>
      <c r="CA16" t="s" s="63">
        <v>312</v>
      </c>
      <c r="CB16" t="s" s="63">
        <v>313</v>
      </c>
      <c r="CC16" t="s" s="63">
        <v>310</v>
      </c>
      <c r="CD16" t="s" s="63">
        <v>311</v>
      </c>
      <c r="CE16" t="s" s="63">
        <v>312</v>
      </c>
      <c r="CF16" t="s" s="63">
        <v>313</v>
      </c>
      <c r="CG16" t="s" s="63">
        <v>310</v>
      </c>
      <c r="CH16" t="s" s="63">
        <v>311</v>
      </c>
      <c r="CI16" t="s" s="63">
        <v>312</v>
      </c>
      <c r="CJ16" t="s" s="63">
        <v>313</v>
      </c>
    </row>
    <row r="17" ht="15.0" customHeight="true">
      <c r="A17" s="64"/>
      <c r="B17" t="n" s="65">
        <v>1.0</v>
      </c>
      <c r="C17" t="n" s="65">
        <v>2.0</v>
      </c>
      <c r="D17" t="n" s="65">
        <v>3.0</v>
      </c>
      <c r="E17" t="n" s="65">
        <v>4.0</v>
      </c>
      <c r="F17" t="n" s="65">
        <v>5.0</v>
      </c>
      <c r="G17" t="n" s="65">
        <v>6.0</v>
      </c>
      <c r="H17" t="n" s="65">
        <v>7.0</v>
      </c>
      <c r="I17" t="n" s="66">
        <v>8.0</v>
      </c>
      <c r="J17" t="n" s="67">
        <v>9.0</v>
      </c>
      <c r="K17" t="n" s="67">
        <v>10.0</v>
      </c>
      <c r="L17" t="n" s="67">
        <v>11.0</v>
      </c>
      <c r="M17" t="n" s="65">
        <v>12.0</v>
      </c>
      <c r="N17" t="n" s="65">
        <v>12.0</v>
      </c>
      <c r="O17" t="n" s="66">
        <v>13.0</v>
      </c>
      <c r="P17" t="n" s="67">
        <v>14.0</v>
      </c>
      <c r="Q17" t="n" s="67">
        <v>15.0</v>
      </c>
      <c r="R17" t="n" s="67">
        <v>16.0</v>
      </c>
      <c r="S17" t="n" s="67">
        <v>17.0</v>
      </c>
      <c r="T17" t="n" s="67">
        <v>18.0</v>
      </c>
      <c r="U17" t="n" s="67">
        <v>19.0</v>
      </c>
      <c r="V17" t="n" s="67">
        <v>20.0</v>
      </c>
      <c r="W17" t="n" s="67">
        <v>21.0</v>
      </c>
      <c r="X17" t="n" s="67">
        <v>22.0</v>
      </c>
    </row>
    <row r="18">
      <c r="A18" s="7"/>
      <c r="B18" s="4" t="s">
        <v>314</v>
      </c>
      <c r="C18" s="4" t="n">
        <v>1.0</v>
      </c>
      <c r="D18" s="4" t="s">
        <v>315</v>
      </c>
      <c r="E18" s="4" t="s">
        <v>316</v>
      </c>
      <c r="F18" s="4" t="s">
        <v>317</v>
      </c>
      <c r="G18" s="4"/>
      <c r="H18" s="4" t="s">
        <v>318</v>
      </c>
      <c r="I18" s="4" t="s">
        <v>21</v>
      </c>
      <c r="J18" s="5" t="n">
        <v>120647.31</v>
      </c>
      <c r="K18" s="6" t="n">
        <v>1.0</v>
      </c>
      <c r="L18" s="5" t="n">
        <v>120647.31</v>
      </c>
      <c r="M18" s="7" t="n">
        <f>IF(P18=1,0,1) + IF(ISBLANK(R18),1,0) + IF(ISBLANK(S18),1,0)</f>
        <v>3.0</v>
      </c>
      <c r="N18" s="7"/>
      <c r="O18" s="7"/>
      <c r="P18" s="7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7" t="str">
        <f>IFERROR(IF(P18=1, "Российская Федерация", "Не заполнено"),"")</f>
        <v/>
      </c>
      <c r="R18" s="7"/>
      <c r="S18" s="7"/>
      <c r="T18" s="7"/>
      <c r="U18" s="5" t="n">
        <f>IF(T18&lt;&gt;0, J18 * Q24,)</f>
        <v>0.0</v>
      </c>
      <c r="V18" s="5" t="n">
        <f>U18*K18</f>
        <v>0.0</v>
      </c>
      <c r="W18" s="5" t="n">
        <f>X18*(ROUNDDOWN(T18,0) + ROUNDDOWN(T18 - ROUNDDOWN(T18,0),6))</f>
        <v>0.0</v>
      </c>
      <c r="X18" s="6" t="n">
        <f>K18</f>
        <v>1.0</v>
      </c>
      <c r="Y18" s="4" t="n">
        <v>2200938.0</v>
      </c>
    </row>
    <row r="19">
      <c r="A19" s="7"/>
      <c r="B19" s="4" t="s">
        <v>314</v>
      </c>
      <c r="C19" s="4" t="n">
        <v>2.0</v>
      </c>
      <c r="D19" s="4" t="s">
        <v>319</v>
      </c>
      <c r="E19" s="4" t="s">
        <v>320</v>
      </c>
      <c r="F19" s="4" t="s">
        <v>321</v>
      </c>
      <c r="G19" s="4"/>
      <c r="H19" s="4" t="s">
        <v>318</v>
      </c>
      <c r="I19" s="4" t="s">
        <v>21</v>
      </c>
      <c r="J19" s="5" t="n">
        <v>77826.11</v>
      </c>
      <c r="K19" s="6" t="n">
        <v>2.0</v>
      </c>
      <c r="L19" s="5" t="n">
        <v>155652.22</v>
      </c>
      <c r="M19" s="7" t="n">
        <f>IF(P19=1,0,1) + IF(ISBLANK(R19),1,0) + IF(ISBLANK(S19),1,0)</f>
        <v>3.0</v>
      </c>
      <c r="N19" s="7"/>
      <c r="O19" s="7"/>
      <c r="P19" s="7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7" t="str">
        <f>IFERROR(IF(P19=1, "Российская Федерация", "Не заполнено"),"")</f>
        <v/>
      </c>
      <c r="R19" s="7"/>
      <c r="S19" s="7"/>
      <c r="T19" s="7"/>
      <c r="U19" s="5" t="n">
        <f>IF(T19&lt;&gt;0, J19 * Q24,)</f>
        <v>0.0</v>
      </c>
      <c r="V19" s="5" t="n">
        <f>U19*K19</f>
        <v>0.0</v>
      </c>
      <c r="W19" s="5" t="n">
        <f>X19*(ROUNDDOWN(T19,0) + ROUNDDOWN(T19 - ROUNDDOWN(T19,0),6))</f>
        <v>0.0</v>
      </c>
      <c r="X19" s="6" t="n">
        <f>K19</f>
        <v>2.0</v>
      </c>
      <c r="Y19" s="4" t="n">
        <v>2200937.0</v>
      </c>
    </row>
    <row r="20">
      <c r="A20" s="7"/>
      <c r="B20" s="4" t="s">
        <v>314</v>
      </c>
      <c r="C20" s="4" t="n">
        <v>3.0</v>
      </c>
      <c r="D20" s="4" t="s">
        <v>322</v>
      </c>
      <c r="E20" s="4" t="s">
        <v>323</v>
      </c>
      <c r="F20" s="4" t="s">
        <v>324</v>
      </c>
      <c r="G20" s="4"/>
      <c r="H20" s="4" t="s">
        <v>318</v>
      </c>
      <c r="I20" s="4" t="s">
        <v>21</v>
      </c>
      <c r="J20" s="5" t="n">
        <v>103833.62</v>
      </c>
      <c r="K20" s="6" t="n">
        <v>2.0</v>
      </c>
      <c r="L20" s="5" t="n">
        <v>207667.24</v>
      </c>
      <c r="M20" s="7" t="n">
        <f>IF(P20=1,0,1) + IF(ISBLANK(R20),1,0) + IF(ISBLANK(S20),1,0)</f>
        <v>3.0</v>
      </c>
      <c r="N20" s="7"/>
      <c r="O20" s="7"/>
      <c r="P20" s="7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7" t="str">
        <f>IFERROR(IF(P20=1, "Российская Федерация", "Не заполнено"),"")</f>
        <v/>
      </c>
      <c r="R20" s="7"/>
      <c r="S20" s="7"/>
      <c r="T20" s="7"/>
      <c r="U20" s="5" t="n">
        <f>IF(T20&lt;&gt;0, J20 * Q24,)</f>
        <v>0.0</v>
      </c>
      <c r="V20" s="5" t="n">
        <f>U20*K20</f>
        <v>0.0</v>
      </c>
      <c r="W20" s="5" t="n">
        <f>X20*(ROUNDDOWN(T20,0) + ROUNDDOWN(T20 - ROUNDDOWN(T20,0),6))</f>
        <v>0.0</v>
      </c>
      <c r="X20" s="6" t="n">
        <f>K20</f>
        <v>2.0</v>
      </c>
      <c r="Y20" s="4" t="n">
        <v>2200936.0</v>
      </c>
    </row>
    <row r="21">
      <c r="A21" s="7"/>
      <c r="B21" s="4" t="s">
        <v>314</v>
      </c>
      <c r="C21" s="4" t="n">
        <v>4.0</v>
      </c>
      <c r="D21" s="4" t="s">
        <v>325</v>
      </c>
      <c r="E21" s="4" t="s">
        <v>326</v>
      </c>
      <c r="F21" s="4" t="s">
        <v>327</v>
      </c>
      <c r="G21" s="4"/>
      <c r="H21" s="4" t="s">
        <v>318</v>
      </c>
      <c r="I21" s="4" t="s">
        <v>21</v>
      </c>
      <c r="J21" s="5" t="n">
        <v>118506.66</v>
      </c>
      <c r="K21" s="6" t="n">
        <v>1.0</v>
      </c>
      <c r="L21" s="5" t="n">
        <v>118506.66</v>
      </c>
      <c r="M21" s="7" t="n">
        <f>IF(P21=1,0,1) + IF(ISBLANK(R21),1,0) + IF(ISBLANK(S21),1,0)</f>
        <v>3.0</v>
      </c>
      <c r="N21" s="7"/>
      <c r="O21" s="7"/>
      <c r="P21" s="7" t="n">
        <f>IF(OR(Q21="Российская Федерация",Q21="Армения",Q21="Белоруссия",Q21="Беларусь",Q21="Казахстан",Q21="Киргизия",Q21="Кыргызстан",Q21="ДНР",Q21="ЛНР"), 1, 0)</f>
        <v>0.0</v>
      </c>
      <c r="Q21" s="7" t="str">
        <f>IFERROR(IF(P21=1, "Российская Федерация", "Не заполнено"),"")</f>
        <v/>
      </c>
      <c r="R21" s="7"/>
      <c r="S21" s="7"/>
      <c r="T21" s="7"/>
      <c r="U21" s="5" t="n">
        <f>IF(T21&lt;&gt;0, J21 * Q24,)</f>
        <v>0.0</v>
      </c>
      <c r="V21" s="5" t="n">
        <f>U21*K21</f>
        <v>0.0</v>
      </c>
      <c r="W21" s="5" t="n">
        <f>X21*(ROUNDDOWN(T21,0) + ROUNDDOWN(T21 - ROUNDDOWN(T21,0),6))</f>
        <v>0.0</v>
      </c>
      <c r="X21" s="6" t="n">
        <f>K21</f>
        <v>1.0</v>
      </c>
      <c r="Y21" s="4" t="n">
        <v>2200935.0</v>
      </c>
    </row>
    <row r="22" ht="12.75" customHeight="true">
      <c r="K22" s="68"/>
      <c r="L22" s="68"/>
    </row>
    <row r="23" ht="15.0" customHeight="true">
      <c r="K23" t="s" s="69">
        <v>328</v>
      </c>
      <c r="L23" s="69"/>
      <c r="M23" t="s" s="69">
        <v>329</v>
      </c>
      <c r="N23" s="69"/>
      <c r="O23" s="69"/>
      <c r="P23" s="69"/>
      <c r="Q23" s="69"/>
      <c r="R23" s="70"/>
      <c r="S23" s="70"/>
      <c r="W23" t="s" s="71">
        <v>330</v>
      </c>
      <c r="X23" s="72"/>
    </row>
    <row r="24" ht="15.0" customHeight="true">
      <c r="L24" s="73" t="n">
        <f>SUM(L18:L21)</f>
        <v>602473.43</v>
      </c>
      <c r="Q24" s="73" t="n">
        <f>W24/L24</f>
        <v>0.0</v>
      </c>
      <c r="W24" s="73" t="n">
        <f>SUM(W18:W21)</f>
        <v>0.0</v>
      </c>
    </row>
    <row r="25" ht="12.75" customHeight="true">
      <c r="R25" t="s" s="68">
        <v>331</v>
      </c>
      <c r="S25" t="s" s="68">
        <v>332</v>
      </c>
      <c r="T25" s="68"/>
    </row>
    <row r="26" ht="12.75" customHeight="true">
      <c r="D26" t="s" s="74">
        <v>333</v>
      </c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6"/>
      <c r="R26" s="77" t="n">
        <f>SUM(V18:V21)</f>
        <v>0.0</v>
      </c>
      <c r="S26" t="n" s="77">
        <v>100.0</v>
      </c>
      <c r="T26" t="s" s="78">
        <v>334</v>
      </c>
    </row>
    <row r="27" ht="15.0" customHeight="true">
      <c r="D27" t="s" s="74">
        <v>335</v>
      </c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6"/>
      <c r="R27" s="73" t="n">
        <f>SUMIF(P18:P21,1, V18:V21)</f>
        <v>0.0</v>
      </c>
      <c r="S27" s="73" t="n">
        <f>IF(R26&lt;&gt;0, R27/R26*100,)</f>
        <v>0.0</v>
      </c>
      <c r="T27" s="79" t="str">
        <f>IF(S27&lt;=50," ","РФ/ДНР/ЛНР/ЕАЭС")</f>
        <v> </v>
      </c>
    </row>
    <row r="28" ht="15.0" customHeight="true">
      <c r="D28" t="s" s="74">
        <v>336</v>
      </c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6"/>
      <c r="R28" s="73" t="n">
        <f>IF(R26&lt;&gt;0,R26-R27,)</f>
        <v>0.0</v>
      </c>
      <c r="S28" s="73" t="n">
        <f>IF(R26&lt;&gt;0, R28/R26*100,)</f>
        <v>0.0</v>
      </c>
      <c r="T28" s="79" t="str">
        <f>IF(S28&gt;50,"Импорт", " ")</f>
        <v> </v>
      </c>
    </row>
    <row r="29" ht="15.0" customHeight="true">
      <c r="D29" t="s" s="74">
        <v>337</v>
      </c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6"/>
      <c r="R29" s="73" t="n">
        <f>SUMIF(M18:M21, 0, V18:V21)</f>
        <v>0.0</v>
      </c>
      <c r="S29" s="73" t="n">
        <f>IF(R26&lt;&gt;0, R29/R26*100,)</f>
        <v>0.0</v>
      </c>
      <c r="T29" s="79" t="str">
        <f>IF(S29&lt;=50," ","РЭП (ПО)")</f>
        <v> </v>
      </c>
    </row>
    <row r="30" ht="15.0" customHeight="true">
      <c r="A30" s="7"/>
    </row>
    <row r="31" ht="15.75" customHeight="true">
      <c r="B31" t="s" s="80">
        <v>338</v>
      </c>
    </row>
    <row r="32" ht="19.5" customHeight="true">
      <c r="B32" t="s" s="81">
        <v>339</v>
      </c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</row>
    <row r="33" ht="20.25" customHeight="true">
      <c r="B33" t="s" s="82">
        <v>340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</row>
    <row r="34" ht="39.75" customHeight="true">
      <c r="B34" t="s" s="84">
        <v>341</v>
      </c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</row>
    <row r="35" ht="19.5" customHeight="true">
      <c r="B35" t="s" s="82">
        <v>342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</row>
    <row r="36" ht="18.0" customHeight="true">
      <c r="B36" t="s" s="82">
        <v>343</v>
      </c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</row>
    <row r="37" ht="22.5" customHeight="true">
      <c r="B37" t="s" s="82">
        <v>344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</row>
    <row r="38" ht="19.5" customHeight="true">
      <c r="B38" t="s" s="82">
        <v>345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</row>
    <row r="39" ht="22.5" customHeight="true">
      <c r="B39" t="s" s="82">
        <v>346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</row>
    <row r="40" ht="34.5" customHeight="true">
      <c r="B40" t="s" s="82">
        <v>347</v>
      </c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</row>
    <row r="41" ht="36.0" customHeight="true">
      <c r="B41" t="s" s="82">
        <v>348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</row>
    <row r="42" ht="32.25" customHeight="true">
      <c r="B42" t="s" s="86">
        <v>349</v>
      </c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</row>
    <row r="43" ht="33.75" customHeight="true">
      <c r="B43" t="s" s="82">
        <v>350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</row>
    <row r="44" ht="33.75" customHeight="true">
      <c r="B44" t="s" s="82">
        <v>351</v>
      </c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</row>
    <row r="45" ht="124.5" customHeight="true">
      <c r="B45" t="s" s="82">
        <v>352</v>
      </c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</row>
    <row r="46" ht="33.75" customHeight="true">
      <c r="B46" t="s" s="82">
        <v>353</v>
      </c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</row>
    <row r="47" ht="24.75" customHeight="true">
      <c r="A47" s="7"/>
    </row>
  </sheetData>
  <sheetProtection autoFilter="false" sort="false" password="CDB0" sheet="true" scenarios="true" objects="true"/>
  <autoFilter ref="B17:S21"/>
  <mergeCells>
    <mergeCell ref="K23:L23"/>
    <mergeCell ref="M23:Q23"/>
    <mergeCell ref="I14:I16"/>
    <mergeCell ref="J14:J16"/>
    <mergeCell ref="K14:K16"/>
    <mergeCell ref="L14:L16"/>
    <mergeCell ref="D29:Q29"/>
    <mergeCell ref="B45:W45"/>
    <mergeCell ref="B41:W41"/>
    <mergeCell ref="B42:W42"/>
    <mergeCell ref="B43:W43"/>
    <mergeCell ref="B44:W44"/>
    <mergeCell ref="BS15:BT15"/>
    <mergeCell ref="B46:W46"/>
    <mergeCell ref="B40:W40"/>
    <mergeCell ref="D26:Q26"/>
    <mergeCell ref="D27:Q27"/>
    <mergeCell ref="D28:Q28"/>
    <mergeCell ref="B32:W32"/>
    <mergeCell ref="B33:W33"/>
    <mergeCell ref="B34:W34"/>
    <mergeCell ref="B35:W35"/>
    <mergeCell ref="B36:W36"/>
    <mergeCell ref="B37:W37"/>
    <mergeCell ref="B38:W38"/>
    <mergeCell ref="B39:W39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12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Реестр из списка" showInputMessage="true" showDropDown="false" showErrorMessage="true">
      <formula1>rep</formula1>
    </dataValidation>
    <dataValidation type="list" sqref="N21" allowBlank="true" errorStyle="stop" promptTitle="" prompt="" showInputMessage="true" showDropDown="false" showErrorMessage="true">
      <formula1>yes_no</formula1>
    </dataValidation>
    <dataValidation type="list" sqref="Q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2025-02-19T09:21:59Z</dcterms:created>
  <dc:creator>Apache POI</dc:creator>
</cp:coreProperties>
</file>